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<sst xmlns="http://schemas.openxmlformats.org/spreadsheetml/2006/main" count="779" uniqueCount="529">
  <si>
    <t>ОТЧЕТ ОБ ИСПОЛНЕНИИ БЮДЖЕТА</t>
  </si>
  <si>
    <t>КОДЫ</t>
  </si>
  <si>
    <t>Форма по ОКУД</t>
  </si>
  <si>
    <t>0503117</t>
  </si>
  <si>
    <t xml:space="preserve">на 1 </t>
  </si>
  <si>
    <t>Дата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</si>
  <si>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</si>
  <si>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</si>
  <si>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</si>
  <si>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</si>
  <si>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</si>
  <si>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</si>
  <si>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</si>
  <si>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</si>
  <si>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</si>
  <si>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</si>
  <si>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</si>
  <si>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</si>
  <si>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</si>
  <si>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</si>
  <si>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</si>
  <si>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</si>
  <si>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</si>
  <si>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</si>
  <si>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</si>
  <si>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</si>
  <si>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</si>
  <si>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</si>
  <si>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</si>
  <si>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</si>
  <si>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</si>
  <si>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</si>
  <si>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</si>
  <si>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</si>
  <si>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</si>
  <si>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</si>
  <si>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</si>
  <si>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</si>
  <si>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</si>
  <si>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</si>
  <si>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</si>
  <si>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</si>
  <si>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</si>
  <si>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</si>
  <si>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</si>
  <si>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</si>
  <si>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</si>
  <si>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</si>
  <si>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</si>
  <si>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</si>
  <si>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</si>
  <si>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</si>
  <si>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</si>
  <si>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</si>
  <si>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</si>
  <si>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</si>
  <si>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</si>
  <si>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</si>
  <si>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</si>
  <si>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</si>
  <si>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</si>
  <si>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</si>
  <si>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</si>
  <si>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</si>
  <si>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</si>
  <si>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</si>
  <si>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</si>
  <si>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</si>
  <si>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</si>
  <si>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</si>
  <si>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</si>
  <si>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</si>
  <si>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</si>
  <si>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</si>
  <si>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</si>
  <si>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</si>
  <si>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</si>
  <si>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</si>
  <si>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</si>
  <si>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</si>
  <si>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</si>
  <si>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</si>
  <si>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</si>
  <si>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</si>
  <si>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</si>
  <si>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</si>
  <si>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</si>
  <si>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</si>
  <si>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</si>
  <si>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</si>
  <si>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</si>
  <si>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</si>
  <si>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</si>
  <si>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</si>
  <si>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</si>
  <si>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</si>
  <si>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</si>
  <si>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</si>
  <si>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</si>
  <si>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</si>
  <si>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</si>
  <si>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</si>
  <si>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</si>
  <si>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</si>
  <si>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</si>
  <si>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</si>
  <si>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</si>
  <si>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</si>
  <si>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</si>
  <si>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</si>
  <si>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</si>
  <si>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</si>
  <si>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</si>
  <si>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</si>
  <si>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</si>
  <si>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</si>
  <si>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</si>
  <si>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</si>
  <si>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</si>
  <si>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</si>
  <si>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</si>
  <si>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</si>
  <si>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</si>
  <si>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</si>
  <si>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</si>
  <si>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</si>
  <si>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</si>
  <si>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</si>
  <si>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</si>
  <si>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</si>
  <si>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</si>
  <si>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</si>
  <si>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</si>
  <si>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</si>
  <si>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</si>
  <si>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</si>
  <si>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</si>
  <si>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</si>
  <si>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</si>
  <si>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</si>
  <si>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</si>
  <si>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</si>
  <si>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</si>
  <si>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</si>
  <si>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</si>
  <si>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</si>
  <si>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</si>
  <si>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</si>
  <si>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</si>
  <si>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</si>
  <si>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</si>
  <si>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</si>
  <si>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</si>
  <si>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</si>
  <si>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</si>
  <si>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</si>
  <si>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</si>
  <si>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</si>
  <si>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</si>
  <si>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</si>
  <si>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</si>
  <si>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</si>
  <si>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</si>
  <si>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</si>
  <si>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</si>
  <si>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</si>
  <si>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</si>
  <si>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</si>
  <si>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</si>
  <si>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</si>
  <si>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</si>
  <si>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</si>
  <si>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</si>
  <si>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</si>
  <si>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</si>
  <si>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</si>
  <si>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</si>
  <si>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</si>
  <si>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</si>
  <si>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</si>
  <si>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</si>
  <si>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</si>
  <si>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</si>
  <si>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</si>
  <si>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</si>
  <si>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</si>
  <si>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</si>
  <si>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</si>
  <si>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</si>
  <si>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</si>
  <si>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</si>
  <si>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</si>
  <si>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</si>
  <si>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</si>
  <si>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</si>
  <si>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</si>
  <si>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</si>
  <si>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</si>
  <si>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</si>
  <si>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</si>
  <si>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</si>
  <si>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</si>
  <si>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</si>
  <si>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</si>
  <si>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</si>
  <si>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</si>
  <si>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</si>
  <si>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</si>
  <si>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</si>
  <si>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</si>
  <si>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</si>
  <si>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</si>
  <si>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</si>
  <si>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</si>
  <si>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</si>
  <si>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</si>
  <si>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Резервные фонды</t>
  </si>
  <si>
    <t>Резервные фонды местных администраций</t>
  </si>
  <si>
    <t>Иные бюджетные ассигнования</t>
  </si>
  <si>
    <t>951 0113 0000000 000 000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</si>
  <si>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</si>
  <si>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</si>
  <si>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</si>
  <si>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</si>
  <si>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</si>
  <si>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</si>
  <si>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</si>
  <si>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</si>
  <si>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</si>
  <si>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</si>
  <si>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</si>
  <si>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</si>
  <si>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</si>
  <si>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</si>
  <si>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</si>
  <si>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</si>
  <si>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</si>
  <si>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</si>
  <si>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</si>
  <si>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</si>
  <si>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</si>
  <si>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</si>
  <si>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</si>
  <si>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</si>
  <si>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</si>
  <si>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</si>
  <si>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</si>
  <si>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</si>
  <si>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</si>
  <si>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</si>
  <si>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</si>
  <si>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</si>
  <si>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</si>
  <si>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</si>
  <si>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</si>
  <si>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</si>
  <si>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</si>
  <si>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</si>
  <si>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</si>
  <si>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</si>
  <si>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</si>
  <si>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</si>
  <si>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</si>
  <si>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</si>
  <si>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</si>
  <si>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</si>
  <si>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</si>
  <si>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</si>
  <si>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</si>
  <si>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</si>
  <si>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</si>
  <si>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</si>
  <si>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</si>
  <si>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</si>
  <si>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</si>
  <si>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</si>
  <si>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</si>
  <si>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</si>
  <si>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</si>
  <si>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</si>
  <si>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</si>
  <si>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</si>
  <si>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</si>
  <si>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</si>
  <si>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</si>
  <si>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</si>
  <si>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</si>
  <si>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</si>
  <si>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</si>
  <si>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</si>
  <si>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</si>
  <si>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</si>
  <si>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</si>
  <si>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</si>
  <si>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</si>
  <si>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</si>
  <si>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</si>
  <si>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</si>
  <si>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</si>
  <si>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</si>
  <si>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</si>
  <si>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</si>
  <si>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</si>
  <si>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</si>
  <si>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</si>
  <si>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</si>
  <si>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</si>
  <si>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</si>
  <si>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</si>
  <si>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</si>
  <si>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</si>
  <si>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</si>
  <si>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</si>
  <si>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</si>
  <si>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</si>
  <si>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</si>
  <si>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</si>
  <si>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</si>
  <si>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</si>
  <si>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</si>
  <si>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</si>
  <si>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</si>
  <si>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</si>
  <si>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</si>
  <si>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</si>
  <si>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</si>
  <si>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</si>
  <si>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</si>
  <si>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</si>
  <si>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</si>
  <si>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</si>
  <si>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</si>
  <si>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</si>
  <si>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</si>
  <si>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</si>
  <si>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</si>
  <si>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</si>
  <si>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</si>
  <si>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</si>
  <si>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</si>
  <si>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</si>
  <si>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</si>
  <si>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</si>
  <si>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</si>
  <si>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</si>
  <si>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</si>
  <si>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</si>
  <si>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</si>
  <si>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</si>
  <si>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</si>
  <si>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</si>
  <si>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</si>
  <si>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</si>
  <si>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</si>
  <si>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</si>
  <si>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</si>
  <si>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</si>
  <si>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</si>
  <si>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</si>
  <si>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</si>
  <si>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</si>
  <si>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</si>
  <si>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</si>
  <si>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</si>
  <si>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</si>
  <si>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</si>
  <si>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</si>
  <si>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</si>
  <si>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</si>
  <si>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</si>
  <si>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</si>
  <si>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</si>
  <si>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</si>
  <si>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</si>
  <si>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</si>
  <si>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</si>
  <si>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</si>
  <si>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</si>
  <si>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</si>
  <si>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</si>
  <si>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</si>
  <si>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</si>
  <si>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</si>
  <si>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</si>
  <si>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</si>
  <si>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</si>
  <si>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</si>
  <si>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</si>
  <si>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</si>
  <si>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</si>
  <si>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</si>
  <si>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</si>
  <si>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</si>
  <si>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</si>
  <si>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</si>
  <si>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</si>
  <si>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</si>
  <si>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</si>
  <si>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</si>
  <si>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</si>
  <si>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</si>
  <si>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</si>
  <si>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</si>
  <si>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</si>
  <si>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</si>
  <si>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</si>
  <si>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</si>
  <si>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</si>
  <si>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</si>
  <si>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</si>
  <si>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</si>
  <si>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</si>
  <si>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</si>
  <si>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</si>
  <si>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</si>
  <si>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</si>
  <si>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</si>
  <si>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</si>
  <si>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</si>
  <si>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Специальные расходы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</si>
  <si>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</si>
  <si>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</si>
  <si>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</si>
  <si>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</si>
  <si>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</si>
  <si>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</si>
  <si>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</si>
  <si>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</si>
  <si>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</si>
  <si>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</si>
  <si>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</si>
  <si>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</si>
  <si>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</si>
  <si>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</si>
  <si>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</si>
  <si>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</si>
  <si>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</si>
  <si>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</si>
  <si>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</si>
  <si>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</si>
  <si>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</si>
  <si>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</si>
  <si>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</si>
  <si>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</si>
  <si>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</si>
  <si>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</si>
  <si>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</si>
  <si>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</si>
  <si>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</si>
  <si>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</si>
  <si>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</si>
  <si>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</si>
  <si>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</si>
  <si>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</si>
  <si>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</si>
  <si>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</si>
  <si>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</si>
  <si>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</si>
  <si>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</si>
  <si>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</si>
  <si>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</si>
  <si>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</si>
  <si>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</si>
  <si>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</si>
  <si>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-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</si>
  <si>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</si>
  <si>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</si>
  <si>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</si>
  <si>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</si>
  <si>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</si>
  <si>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</si>
  <si>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951 0111 0000000 000 000</t>
  </si>
  <si>
    <t>951 0309 7951500 244 340</t>
  </si>
  <si>
    <t>Водное хозяйство</t>
  </si>
  <si>
    <t>951 0406 0000000 000 000</t>
  </si>
  <si>
    <t>951 0406 5220000 000 000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</si>
  <si>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</si>
  <si>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951 0406 5221400 000 000</t>
  </si>
  <si>
    <t>Подпрограмма «Охрана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</si>
  <si>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951 0406 5221403 000 000</t>
  </si>
  <si>
    <t>951 0406 5221403 200 000</t>
  </si>
  <si>
    <t>951 0406 5221403 240 000</t>
  </si>
  <si>
    <t>951 0406 5221403 244 000</t>
  </si>
  <si>
    <t>951 0406 5221403 244 200</t>
  </si>
  <si>
    <t>951 0406 5221403 244 220</t>
  </si>
  <si>
    <t>951 0406 5221403 244 225</t>
  </si>
  <si>
    <t>952 0503 7951200 244 340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</si>
  <si>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2011-2015 годы»</t>
  </si>
  <si>
    <t>Другие общегосударственные вопросы</t>
  </si>
  <si>
    <t>951 0113 0920300 000 000</t>
  </si>
  <si>
    <t>951 0113 0920300 800 000</t>
  </si>
  <si>
    <t>951 0113 0920000 000 000</t>
  </si>
  <si>
    <t>951 0113 0920300 850 000</t>
  </si>
  <si>
    <t>951 0113 0920300 852 200</t>
  </si>
  <si>
    <t>951 0113 0920300 852 290</t>
  </si>
  <si>
    <t>Прочие поступления от денежных взысканий (штрафов) и иных сумм в возмешщение ущерба, зачисляемые в бюджеты поселения</t>
  </si>
  <si>
    <t>000 1 16 90050 10 0000 140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</si>
  <si>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</si>
  <si>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</si>
  <si>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возмешщение ущерба</t>
  </si>
  <si>
    <t>000 1 16 90000 00 0000 140</t>
  </si>
  <si>
    <t>Наименование публ.-прав.образования       Муниципальное образование Ковалевское сельское поселение</t>
  </si>
  <si>
    <t>951 0503 7951302 244 226</t>
  </si>
  <si>
    <t>03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</si>
  <si>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</si>
  <si>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951 0104 0020400 831 000</t>
  </si>
  <si>
    <t>951 0104 0020400 831 200</t>
  </si>
  <si>
    <t>951 0104 0020400 831 290</t>
  </si>
  <si>
    <t>951 0104 0700400 200 000</t>
  </si>
  <si>
    <t>Закупка товаров, работ, услуг в сфере информационно- коммуникационных технологий</t>
  </si>
  <si>
    <t>951 0104 0700400 000 000</t>
  </si>
  <si>
    <t>951 0104 0700400 240 000</t>
  </si>
  <si>
    <t>951 0104 0700400 242 000</t>
  </si>
  <si>
    <t>951 0104 0700400 244 000</t>
  </si>
  <si>
    <t>951 0104 0700400 242 226</t>
  </si>
  <si>
    <t>951 0104 0700400 242 300</t>
  </si>
  <si>
    <t>951 0104 0700400 242 220</t>
  </si>
  <si>
    <t>951 0104 0700400 242 310</t>
  </si>
  <si>
    <t>951 0104 0700400 242 340</t>
  </si>
  <si>
    <t>951 0104 0700400 244 300</t>
  </si>
  <si>
    <t>951 0104 0700400 244 310</t>
  </si>
  <si>
    <t>Долгосрочная целевая программа «Сохранение и развитие культуры и искусства Ковалевского сельского поселни на 2010-2015 годы"</t>
  </si>
  <si>
    <t>Муниципальная долгосрочная целевая программа "Развитие физкультуры и спорта в Ковалевском сельском поселении на 2011 - 2015 годы"</t>
  </si>
  <si>
    <t>Муниципальная долгосрочная целевая программа "Комплексное благоустройство территории, развитие коммунальной инфраструктуры и дорожного хозяйства Ковалевского сельского поселения на 2012 - 2015 годы"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</si>
  <si>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2011-2015 годы</t>
  </si>
  <si>
    <t>августа</t>
  </si>
  <si>
    <t>01.08.2013</t>
  </si>
  <si>
    <t>Руководитель</t>
  </si>
  <si>
    <t>П.А. Ковалев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</si>
</sst>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9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4" xfId="0" applyFont="1" applyFill="1" applyBorder="1" applyAlignment="1">
      <alignment wrapText="1"/>
    </xf>
    <xf numFmtId="4" fontId="31" fillId="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30" fillId="0" borderId="1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" fontId="31" fillId="0" borderId="24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4" fontId="35" fillId="0" borderId="29" xfId="0" applyNumberFormat="1" applyFont="1" applyFill="1" applyBorder="1" applyAlignment="1">
      <alignment horizontal="center"/>
    </xf>
    <xf numFmtId="4" fontId="35" fillId="0" borderId="3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0" borderId="24" xfId="0" applyNumberFormat="1" applyFont="1" applyFill="1" applyBorder="1" applyAlignment="1">
      <alignment horizontal="center"/>
    </xf>
    <xf numFmtId="4" fontId="35" fillId="0" borderId="31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 wrapText="1"/>
    </xf>
    <xf numFmtId="0" fontId="36" fillId="0" borderId="18" xfId="0" applyFont="1" applyFill="1" applyBorder="1" applyAlignment="1">
      <alignment horizontal="center"/>
    </xf>
    <xf numFmtId="49" fontId="36" fillId="0" borderId="2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30" fillId="0" borderId="16" xfId="0" applyFont="1" applyFill="1" applyBorder="1" applyAlignment="1">
      <alignment wrapText="1"/>
    </xf>
    <xf numFmtId="4" fontId="19" fillId="0" borderId="32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164" fontId="22" fillId="0" borderId="10" xfId="60" applyFont="1" applyFill="1" applyBorder="1" applyAlignment="1" applyProtection="1">
      <alignment horizontal="center"/>
      <protection/>
    </xf>
    <xf numFmtId="4" fontId="31" fillId="0" borderId="34" xfId="0" applyNumberFormat="1" applyFont="1" applyFill="1" applyBorder="1" applyAlignment="1">
      <alignment horizontal="center"/>
    </xf>
    <xf numFmtId="164" fontId="27" fillId="0" borderId="10" xfId="60" applyFont="1" applyFill="1" applyBorder="1" applyAlignment="1" applyProtection="1">
      <alignment horizontal="left"/>
      <protection/>
    </xf>
    <xf numFmtId="0" fontId="30" fillId="0" borderId="0" xfId="0" applyFont="1" applyAlignment="1">
      <alignment wrapText="1"/>
    </xf>
    <xf numFmtId="0" fontId="30" fillId="0" borderId="35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37" fillId="0" borderId="36" xfId="0" applyFont="1" applyFill="1" applyBorder="1" applyAlignment="1">
      <alignment wrapText="1"/>
    </xf>
    <xf numFmtId="0" fontId="22" fillId="0" borderId="37" xfId="0" applyFont="1" applyBorder="1" applyAlignment="1">
      <alignment/>
    </xf>
    <xf numFmtId="4" fontId="19" fillId="0" borderId="38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4" fontId="19" fillId="0" borderId="39" xfId="0" applyNumberFormat="1" applyFont="1" applyBorder="1" applyAlignment="1">
      <alignment horizontal="center"/>
    </xf>
    <xf numFmtId="0" fontId="24" fillId="0" borderId="40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center"/>
    </xf>
    <xf numFmtId="4" fontId="19" fillId="0" borderId="49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0" fontId="24" fillId="0" borderId="51" xfId="0" applyFont="1" applyBorder="1" applyAlignment="1">
      <alignment vertical="top" wrapText="1"/>
    </xf>
    <xf numFmtId="49" fontId="19" fillId="0" borderId="52" xfId="0" applyNumberFormat="1" applyFont="1" applyBorder="1" applyAlignment="1">
      <alignment horizontal="center"/>
    </xf>
    <xf numFmtId="4" fontId="19" fillId="0" borderId="53" xfId="0" applyNumberFormat="1" applyFont="1" applyBorder="1" applyAlignment="1">
      <alignment horizontal="center"/>
    </xf>
    <xf numFmtId="4" fontId="19" fillId="0" borderId="54" xfId="0" applyNumberFormat="1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0" fontId="24" fillId="0" borderId="51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24" fillId="0" borderId="40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49" fontId="22" fillId="0" borderId="58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0" fontId="24" fillId="0" borderId="60" xfId="0" applyFont="1" applyBorder="1" applyAlignment="1">
      <alignment vertical="top" wrapText="1"/>
    </xf>
    <xf numFmtId="0" fontId="24" fillId="0" borderId="51" xfId="0" applyFont="1" applyFill="1" applyBorder="1" applyAlignment="1">
      <alignment vertical="top" wrapText="1"/>
    </xf>
    <xf numFmtId="0" fontId="24" fillId="0" borderId="50" xfId="0" applyFont="1" applyBorder="1" applyAlignment="1">
      <alignment wrapText="1"/>
    </xf>
    <xf numFmtId="49" fontId="19" fillId="0" borderId="56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2" fillId="0" borderId="61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49" fontId="22" fillId="0" borderId="63" xfId="0" applyNumberFormat="1" applyFont="1" applyBorder="1" applyAlignment="1">
      <alignment horizontal="center"/>
    </xf>
    <xf numFmtId="49" fontId="22" fillId="0" borderId="64" xfId="0" applyNumberFormat="1" applyFont="1" applyBorder="1" applyAlignment="1">
      <alignment horizontal="center"/>
    </xf>
    <xf numFmtId="49" fontId="22" fillId="0" borderId="65" xfId="0" applyNumberFormat="1" applyFont="1" applyBorder="1" applyAlignment="1">
      <alignment horizontal="center"/>
    </xf>
    <xf numFmtId="49" fontId="22" fillId="0" borderId="66" xfId="0" applyNumberFormat="1" applyFont="1" applyBorder="1" applyAlignment="1">
      <alignment horizontal="center"/>
    </xf>
    <xf numFmtId="49" fontId="22" fillId="0" borderId="67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49" fontId="19" fillId="0" borderId="69" xfId="0" applyNumberFormat="1" applyFont="1" applyBorder="1" applyAlignment="1">
      <alignment horizontal="center"/>
    </xf>
    <xf numFmtId="0" fontId="24" fillId="0" borderId="57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4" fontId="19" fillId="0" borderId="70" xfId="0" applyNumberFormat="1" applyFont="1" applyFill="1" applyBorder="1" applyAlignment="1">
      <alignment horizontal="center"/>
    </xf>
    <xf numFmtId="4" fontId="19" fillId="0" borderId="71" xfId="0" applyNumberFormat="1" applyFont="1" applyFill="1" applyBorder="1" applyAlignment="1">
      <alignment horizontal="center"/>
    </xf>
    <xf numFmtId="4" fontId="19" fillId="0" borderId="70" xfId="0" applyNumberFormat="1" applyFont="1" applyBorder="1" applyAlignment="1">
      <alignment horizontal="center"/>
    </xf>
    <xf numFmtId="4" fontId="19" fillId="0" borderId="7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/>
    </xf>
    <xf numFmtId="49" fontId="22" fillId="0" borderId="7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7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49" fontId="22" fillId="0" borderId="75" xfId="0" applyNumberFormat="1" applyFont="1" applyBorder="1" applyAlignment="1">
      <alignment horizontal="center" vertical="center"/>
    </xf>
    <xf numFmtId="0" fontId="24" fillId="24" borderId="51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4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76" xfId="0" applyNumberFormat="1" applyFont="1" applyFill="1" applyBorder="1" applyAlignment="1">
      <alignment horizontal="center"/>
    </xf>
    <xf numFmtId="0" fontId="20" fillId="0" borderId="77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49" fontId="22" fillId="0" borderId="3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37" xfId="0" applyNumberFormat="1" applyFont="1" applyBorder="1" applyAlignment="1">
      <alignment horizontal="left"/>
    </xf>
    <xf numFmtId="0" fontId="22" fillId="0" borderId="37" xfId="0" applyFont="1" applyBorder="1" applyAlignment="1">
      <alignment horizontal="center"/>
    </xf>
    <xf numFmtId="4" fontId="22" fillId="0" borderId="78" xfId="0" applyNumberFormat="1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37" xfId="0" applyFont="1" applyBorder="1" applyAlignment="1">
      <alignment vertical="center" wrapText="1"/>
    </xf>
    <xf numFmtId="0" fontId="22" fillId="0" borderId="80" xfId="0" applyFont="1" applyBorder="1" applyAlignment="1">
      <alignment vertical="center" wrapText="1"/>
    </xf>
    <xf numFmtId="49" fontId="22" fillId="0" borderId="81" xfId="0" applyNumberFormat="1" applyFont="1" applyBorder="1" applyAlignment="1">
      <alignment horizontal="center"/>
    </xf>
    <xf numFmtId="49" fontId="22" fillId="0" borderId="7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82" xfId="0" applyFont="1" applyBorder="1" applyAlignment="1">
      <alignment horizontal="center" wrapText="1"/>
    </xf>
    <xf numFmtId="0" fontId="22" fillId="0" borderId="83" xfId="0" applyFont="1" applyBorder="1" applyAlignment="1">
      <alignment horizontal="center" wrapText="1"/>
    </xf>
    <xf numFmtId="49" fontId="22" fillId="0" borderId="84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0" fontId="22" fillId="0" borderId="88" xfId="0" applyFont="1" applyBorder="1" applyAlignment="1">
      <alignment wrapText="1"/>
    </xf>
    <xf numFmtId="0" fontId="22" fillId="0" borderId="89" xfId="0" applyFont="1" applyBorder="1" applyAlignment="1">
      <alignment wrapText="1"/>
    </xf>
    <xf numFmtId="0" fontId="22" fillId="0" borderId="86" xfId="0" applyFont="1" applyBorder="1" applyAlignment="1">
      <alignment horizontal="center" wrapText="1"/>
    </xf>
    <xf numFmtId="0" fontId="22" fillId="0" borderId="87" xfId="0" applyFont="1" applyBorder="1" applyAlignment="1">
      <alignment horizontal="center" wrapText="1"/>
    </xf>
    <xf numFmtId="0" fontId="22" fillId="0" borderId="86" xfId="0" applyFont="1" applyBorder="1" applyAlignment="1">
      <alignment wrapText="1"/>
    </xf>
    <xf numFmtId="0" fontId="22" fillId="0" borderId="87" xfId="0" applyFont="1" applyBorder="1" applyAlignment="1">
      <alignment wrapText="1"/>
    </xf>
    <xf numFmtId="4" fontId="22" fillId="0" borderId="90" xfId="0" applyNumberFormat="1" applyFont="1" applyBorder="1" applyAlignment="1">
      <alignment horizontal="center"/>
    </xf>
    <xf numFmtId="4" fontId="22" fillId="0" borderId="77" xfId="0" applyNumberFormat="1" applyFont="1" applyBorder="1" applyAlignment="1">
      <alignment horizontal="center"/>
    </xf>
    <xf numFmtId="4" fontId="22" fillId="0" borderId="91" xfId="0" applyNumberFormat="1" applyFont="1" applyBorder="1" applyAlignment="1">
      <alignment horizontal="center"/>
    </xf>
    <xf numFmtId="4" fontId="22" fillId="0" borderId="92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93" xfId="0" applyNumberFormat="1" applyFont="1" applyBorder="1" applyAlignment="1">
      <alignment horizontal="center"/>
    </xf>
    <xf numFmtId="0" fontId="22" fillId="0" borderId="90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49" fontId="22" fillId="0" borderId="90" xfId="0" applyNumberFormat="1" applyFont="1" applyBorder="1" applyAlignment="1">
      <alignment horizontal="center"/>
    </xf>
    <xf numFmtId="49" fontId="22" fillId="0" borderId="77" xfId="0" applyNumberFormat="1" applyFont="1" applyBorder="1" applyAlignment="1">
      <alignment horizontal="center"/>
    </xf>
    <xf numFmtId="49" fontId="22" fillId="0" borderId="91" xfId="0" applyNumberFormat="1" applyFont="1" applyBorder="1" applyAlignment="1">
      <alignment horizontal="center"/>
    </xf>
    <xf numFmtId="49" fontId="22" fillId="0" borderId="92" xfId="0" applyNumberFormat="1" applyFont="1" applyBorder="1" applyAlignment="1">
      <alignment horizontal="center"/>
    </xf>
    <xf numFmtId="49" fontId="22" fillId="0" borderId="93" xfId="0" applyNumberFormat="1" applyFont="1" applyBorder="1" applyAlignment="1">
      <alignment horizontal="center"/>
    </xf>
    <xf numFmtId="0" fontId="22" fillId="0" borderId="95" xfId="0" applyFont="1" applyBorder="1" applyAlignment="1">
      <alignment vertical="center" wrapText="1"/>
    </xf>
    <xf numFmtId="0" fontId="22" fillId="0" borderId="96" xfId="0" applyFont="1" applyBorder="1" applyAlignment="1">
      <alignment vertical="center" wrapText="1"/>
    </xf>
    <xf numFmtId="0" fontId="22" fillId="0" borderId="78" xfId="0" applyFont="1" applyBorder="1" applyAlignment="1">
      <alignment horizontal="center" vertical="top"/>
    </xf>
    <xf numFmtId="0" fontId="22" fillId="0" borderId="97" xfId="0" applyFont="1" applyBorder="1" applyAlignment="1">
      <alignment wrapText="1"/>
    </xf>
    <xf numFmtId="0" fontId="22" fillId="0" borderId="98" xfId="0" applyFont="1" applyBorder="1" applyAlignment="1">
      <alignment wrapText="1"/>
    </xf>
    <xf numFmtId="49" fontId="22" fillId="0" borderId="99" xfId="0" applyNumberFormat="1" applyFont="1" applyBorder="1" applyAlignment="1">
      <alignment horizontal="center"/>
    </xf>
    <xf numFmtId="49" fontId="22" fillId="0" borderId="100" xfId="0" applyNumberFormat="1" applyFont="1" applyBorder="1" applyAlignment="1">
      <alignment horizontal="center"/>
    </xf>
    <xf numFmtId="4" fontId="22" fillId="0" borderId="100" xfId="0" applyNumberFormat="1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22" fillId="0" borderId="102" xfId="0" applyFont="1" applyBorder="1" applyAlignment="1">
      <alignment horizontal="center" vertical="top"/>
    </xf>
    <xf numFmtId="0" fontId="21" fillId="0" borderId="37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left" wrapText="1" indent="2"/>
    </xf>
    <xf numFmtId="0" fontId="22" fillId="0" borderId="105" xfId="0" applyFont="1" applyBorder="1" applyAlignment="1">
      <alignment horizontal="left" wrapText="1" indent="2"/>
    </xf>
    <xf numFmtId="49" fontId="22" fillId="0" borderId="106" xfId="0" applyNumberFormat="1" applyFont="1" applyBorder="1" applyAlignment="1">
      <alignment horizontal="center"/>
    </xf>
    <xf numFmtId="49" fontId="22" fillId="0" borderId="107" xfId="0" applyNumberFormat="1" applyFont="1" applyBorder="1" applyAlignment="1">
      <alignment horizontal="center"/>
    </xf>
    <xf numFmtId="0" fontId="22" fillId="0" borderId="95" xfId="0" applyFont="1" applyBorder="1" applyAlignment="1">
      <alignment/>
    </xf>
    <xf numFmtId="0" fontId="22" fillId="0" borderId="96" xfId="0" applyFont="1" applyBorder="1" applyAlignment="1">
      <alignment/>
    </xf>
    <xf numFmtId="0" fontId="22" fillId="0" borderId="103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 wrapText="1" indent="2"/>
    </xf>
    <xf numFmtId="0" fontId="22" fillId="0" borderId="108" xfId="0" applyFont="1" applyBorder="1" applyAlignment="1">
      <alignment horizontal="left" vertical="center" wrapText="1" indent="2"/>
    </xf>
    <xf numFmtId="0" fontId="22" fillId="0" borderId="95" xfId="0" applyFont="1" applyBorder="1" applyAlignment="1">
      <alignment/>
    </xf>
    <xf numFmtId="0" fontId="22" fillId="0" borderId="9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"/>
  <sheetViews>
    <sheetView view="pageBreakPreview" zoomScale="90" zoomScaleSheetLayoutView="90" zoomScalePageLayoutView="0" workbookViewId="0" topLeftCell="A4">
      <selection activeCell="BW16" sqref="BW16:CN16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166" t="s">
        <v>0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O2" s="167" t="s">
        <v>1</v>
      </c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168" t="s">
        <v>3</v>
      </c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8"/>
    </row>
    <row r="4" spans="41:111" s="6" customFormat="1" ht="15" customHeight="1">
      <c r="AO4" s="7" t="s">
        <v>4</v>
      </c>
      <c r="AP4" s="162" t="s">
        <v>525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3">
        <v>2013</v>
      </c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CM4" s="7" t="s">
        <v>5</v>
      </c>
      <c r="CO4" s="161" t="s">
        <v>526</v>
      </c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8"/>
    </row>
    <row r="5" spans="1:111" s="6" customFormat="1" ht="14.25" customHeight="1">
      <c r="A5" s="6" t="s">
        <v>6</v>
      </c>
      <c r="CM5" s="7" t="s">
        <v>7</v>
      </c>
      <c r="CO5" s="161" t="s">
        <v>8</v>
      </c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8"/>
    </row>
    <row r="6" spans="1:111" s="6" customFormat="1" ht="12.75" customHeight="1">
      <c r="A6" s="6" t="s">
        <v>9</v>
      </c>
      <c r="S6" s="162" t="s">
        <v>10</v>
      </c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M6" s="7" t="s">
        <v>11</v>
      </c>
      <c r="CO6" s="161" t="s">
        <v>12</v>
      </c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8"/>
    </row>
    <row r="7" spans="1:111" s="6" customFormat="1" ht="15" customHeight="1">
      <c r="A7" s="170" t="s">
        <v>501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M7" s="7" t="s">
        <v>13</v>
      </c>
      <c r="CO7" s="161" t="s">
        <v>14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8"/>
    </row>
    <row r="8" spans="1:111" s="6" customFormat="1" ht="15" customHeight="1">
      <c r="A8" s="6" t="s">
        <v>15</v>
      </c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CM8" s="7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8"/>
    </row>
    <row r="9" spans="1:111" s="6" customFormat="1" ht="15" customHeight="1">
      <c r="A9" s="6" t="s">
        <v>16</v>
      </c>
      <c r="CO9" s="164" t="s">
        <v>17</v>
      </c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8"/>
    </row>
    <row r="10" spans="1:111" s="10" customFormat="1" ht="18.75" customHeight="1">
      <c r="A10" s="165" t="s">
        <v>444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9"/>
    </row>
    <row r="11" spans="1:111" ht="33" customHeight="1">
      <c r="A11" s="171" t="s">
        <v>18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59" t="s">
        <v>19</v>
      </c>
      <c r="AD11" s="159"/>
      <c r="AE11" s="159"/>
      <c r="AF11" s="159"/>
      <c r="AG11" s="159"/>
      <c r="AH11" s="159"/>
      <c r="AI11" s="159" t="s">
        <v>20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 t="s">
        <v>21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 t="s">
        <v>22</v>
      </c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 t="s">
        <v>23</v>
      </c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1"/>
    </row>
    <row r="12" spans="1:111" s="13" customFormat="1" ht="12" customHeight="1">
      <c r="A12" s="160">
        <v>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4">
        <v>2</v>
      </c>
      <c r="AD12" s="154"/>
      <c r="AE12" s="154"/>
      <c r="AF12" s="154"/>
      <c r="AG12" s="154"/>
      <c r="AH12" s="154"/>
      <c r="AI12" s="154">
        <v>3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>
        <v>4</v>
      </c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>
        <v>5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>
        <v>6</v>
      </c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2"/>
    </row>
    <row r="13" spans="1:111" ht="17.25" customHeight="1">
      <c r="A13" s="140" t="s">
        <v>24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 t="s">
        <v>25</v>
      </c>
      <c r="AD13" s="141"/>
      <c r="AE13" s="141"/>
      <c r="AF13" s="141"/>
      <c r="AG13" s="141"/>
      <c r="AH13" s="141"/>
      <c r="AI13" s="142" t="s">
        <v>26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57">
        <v>7357800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>
        <f>BW14+BW53</f>
        <v>4216628.76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8">
        <f>BC13-BW13</f>
        <v>3141171.24</v>
      </c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4"/>
    </row>
    <row r="14" spans="1:111" ht="11.25" customHeight="1">
      <c r="A14" s="143" t="s">
        <v>27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5" t="s">
        <v>25</v>
      </c>
      <c r="AD14" s="146"/>
      <c r="AE14" s="146"/>
      <c r="AF14" s="146"/>
      <c r="AG14" s="146"/>
      <c r="AH14" s="147"/>
      <c r="AI14" s="151" t="s">
        <v>28</v>
      </c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55">
        <f>BC16+BC20+BC26+BC35+BC43+BC38+BC46+BC50</f>
        <v>2264000</v>
      </c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>BW16+BW20+BW26+BW35+BW43+BW46+BW38+BW50</f>
        <v>1128728.7599999998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6">
        <f>BC14-BW14</f>
        <v>1135271.2400000002</v>
      </c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4"/>
    </row>
    <row r="15" spans="1:111" ht="15" customHeight="1" thickBot="1">
      <c r="A15" s="138" t="s">
        <v>29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48"/>
      <c r="AD15" s="149"/>
      <c r="AE15" s="149"/>
      <c r="AF15" s="149"/>
      <c r="AG15" s="149"/>
      <c r="AH15" s="150"/>
      <c r="AI15" s="151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4"/>
    </row>
    <row r="16" spans="1:111" ht="15" customHeight="1" thickBot="1">
      <c r="A16" s="152" t="s">
        <v>30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3" t="s">
        <v>25</v>
      </c>
      <c r="AD16" s="153"/>
      <c r="AE16" s="153"/>
      <c r="AF16" s="153"/>
      <c r="AG16" s="153"/>
      <c r="AH16" s="153"/>
      <c r="AI16" s="137" t="s">
        <v>31</v>
      </c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16">
        <f>BC17</f>
        <v>563700</v>
      </c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>
        <f>BW17</f>
        <v>285738.85</v>
      </c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>
        <f aca="true" t="shared" si="0" ref="CO16:CO65">BC16-BW16</f>
        <v>277961.15</v>
      </c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4"/>
    </row>
    <row r="17" spans="1:111" ht="13.5" customHeight="1" thickBot="1">
      <c r="A17" s="136" t="s">
        <v>32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22" t="s">
        <v>25</v>
      </c>
      <c r="AD17" s="122"/>
      <c r="AE17" s="122"/>
      <c r="AF17" s="122"/>
      <c r="AG17" s="122"/>
      <c r="AH17" s="122"/>
      <c r="AI17" s="123" t="s">
        <v>33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16">
        <f>BC18</f>
        <v>563700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>
        <f>BW18+BW19</f>
        <v>285738.85</v>
      </c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>
        <f t="shared" si="0"/>
        <v>277961.15</v>
      </c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4"/>
    </row>
    <row r="18" spans="1:111" ht="47.25" customHeight="1">
      <c r="A18" s="136" t="s">
        <v>34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22" t="s">
        <v>25</v>
      </c>
      <c r="AD18" s="122"/>
      <c r="AE18" s="122"/>
      <c r="AF18" s="122"/>
      <c r="AG18" s="122"/>
      <c r="AH18" s="122"/>
      <c r="AI18" s="123" t="s">
        <v>35</v>
      </c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16">
        <v>563700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>
        <v>284243.8</v>
      </c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>
        <f t="shared" si="0"/>
        <v>279456.2</v>
      </c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4"/>
    </row>
    <row r="19" spans="1:111" ht="25.5" customHeight="1">
      <c r="A19" s="136" t="s">
        <v>36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22" t="s">
        <v>25</v>
      </c>
      <c r="AD19" s="122"/>
      <c r="AE19" s="122"/>
      <c r="AF19" s="122"/>
      <c r="AG19" s="122"/>
      <c r="AH19" s="122"/>
      <c r="AI19" s="123" t="s">
        <v>37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16">
        <v>0</v>
      </c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>
        <f>1180.2+14.85+300</f>
        <v>1495.05</v>
      </c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>
        <f t="shared" si="0"/>
        <v>-1495.05</v>
      </c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4"/>
    </row>
    <row r="20" spans="1:111" ht="14.25" customHeight="1">
      <c r="A20" s="118" t="s">
        <v>38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22" t="s">
        <v>25</v>
      </c>
      <c r="AD20" s="122"/>
      <c r="AE20" s="122"/>
      <c r="AF20" s="122"/>
      <c r="AG20" s="122"/>
      <c r="AH20" s="122"/>
      <c r="AI20" s="123" t="s">
        <v>39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16">
        <f>BC21+BC24</f>
        <v>133500</v>
      </c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>
        <f>BW21+BW24</f>
        <v>150447.87</v>
      </c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>
        <f t="shared" si="0"/>
        <v>-16947.869999999995</v>
      </c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4"/>
    </row>
    <row r="21" spans="1:111" ht="21.75" customHeight="1">
      <c r="A21" s="118" t="s">
        <v>40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22" t="s">
        <v>25</v>
      </c>
      <c r="AD21" s="122"/>
      <c r="AE21" s="122"/>
      <c r="AF21" s="122"/>
      <c r="AG21" s="122"/>
      <c r="AH21" s="122"/>
      <c r="AI21" s="123" t="s">
        <v>41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16">
        <f>BC22</f>
        <v>100</v>
      </c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>
        <f>BW22</f>
        <v>0</v>
      </c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>
        <f t="shared" si="0"/>
        <v>100</v>
      </c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4"/>
    </row>
    <row r="22" spans="1:111" ht="18.75" customHeight="1">
      <c r="A22" s="118" t="s">
        <v>42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22" t="s">
        <v>25</v>
      </c>
      <c r="AD22" s="122"/>
      <c r="AE22" s="122"/>
      <c r="AF22" s="122"/>
      <c r="AG22" s="122"/>
      <c r="AH22" s="122"/>
      <c r="AI22" s="123" t="s">
        <v>378</v>
      </c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16">
        <f>BC23</f>
        <v>100</v>
      </c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>
        <f>BW23</f>
        <v>0</v>
      </c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>
        <f t="shared" si="0"/>
        <v>100</v>
      </c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4"/>
    </row>
    <row r="23" spans="1:111" ht="18.75" customHeight="1">
      <c r="A23" s="118" t="s">
        <v>42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22" t="s">
        <v>25</v>
      </c>
      <c r="AD23" s="122"/>
      <c r="AE23" s="122"/>
      <c r="AF23" s="122"/>
      <c r="AG23" s="122"/>
      <c r="AH23" s="122"/>
      <c r="AI23" s="123" t="s">
        <v>43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16">
        <v>100</v>
      </c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>
        <v>0</v>
      </c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>
        <f t="shared" si="0"/>
        <v>100</v>
      </c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4"/>
    </row>
    <row r="24" spans="1:111" ht="15" customHeight="1">
      <c r="A24" s="118" t="s">
        <v>44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22" t="s">
        <v>25</v>
      </c>
      <c r="AD24" s="122"/>
      <c r="AE24" s="122"/>
      <c r="AF24" s="122"/>
      <c r="AG24" s="122"/>
      <c r="AH24" s="122"/>
      <c r="AI24" s="123" t="s">
        <v>352</v>
      </c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16">
        <f>BC25</f>
        <v>133400</v>
      </c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>
        <f>BW25</f>
        <v>150447.87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>
        <f t="shared" si="0"/>
        <v>-17047.869999999995</v>
      </c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4"/>
    </row>
    <row r="25" spans="1:111" ht="15" customHeight="1">
      <c r="A25" s="118" t="s">
        <v>44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22" t="s">
        <v>25</v>
      </c>
      <c r="AD25" s="122"/>
      <c r="AE25" s="122"/>
      <c r="AF25" s="122"/>
      <c r="AG25" s="122"/>
      <c r="AH25" s="122"/>
      <c r="AI25" s="123" t="s">
        <v>45</v>
      </c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16">
        <f>91400+42000</f>
        <v>133400</v>
      </c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>
        <f>149230.5+1217.37</f>
        <v>150447.87</v>
      </c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>
        <f t="shared" si="0"/>
        <v>-17047.869999999995</v>
      </c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4"/>
    </row>
    <row r="26" spans="1:111" ht="15" customHeight="1">
      <c r="A26" s="135" t="s">
        <v>46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22" t="s">
        <v>25</v>
      </c>
      <c r="AD26" s="122"/>
      <c r="AE26" s="122"/>
      <c r="AF26" s="122"/>
      <c r="AG26" s="122"/>
      <c r="AH26" s="122"/>
      <c r="AI26" s="123" t="s">
        <v>47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16">
        <f>BC27+BC30</f>
        <v>831900</v>
      </c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>
        <f>BW27+BW30</f>
        <v>137482.68000000002</v>
      </c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7">
        <f t="shared" si="0"/>
        <v>694417.32</v>
      </c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4"/>
    </row>
    <row r="27" spans="1:111" ht="13.5" customHeight="1">
      <c r="A27" s="135" t="s">
        <v>48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22" t="s">
        <v>25</v>
      </c>
      <c r="AD27" s="122"/>
      <c r="AE27" s="122"/>
      <c r="AF27" s="122"/>
      <c r="AG27" s="122"/>
      <c r="AH27" s="122"/>
      <c r="AI27" s="123" t="s">
        <v>49</v>
      </c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16">
        <f>BC28</f>
        <v>117100</v>
      </c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>
        <f>BW28</f>
        <v>8564.22</v>
      </c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>
        <f t="shared" si="0"/>
        <v>108535.78</v>
      </c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4"/>
    </row>
    <row r="28" spans="1:111" ht="25.5" customHeight="1" thickBot="1">
      <c r="A28" s="118" t="s">
        <v>50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22" t="s">
        <v>25</v>
      </c>
      <c r="AD28" s="122"/>
      <c r="AE28" s="122"/>
      <c r="AF28" s="122"/>
      <c r="AG28" s="122"/>
      <c r="AH28" s="122"/>
      <c r="AI28" s="123" t="s">
        <v>51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16">
        <v>117100</v>
      </c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>
        <f>7851.55+712.67</f>
        <v>8564.22</v>
      </c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>
        <f t="shared" si="0"/>
        <v>108535.78</v>
      </c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4"/>
    </row>
    <row r="29" spans="1:111" ht="25.5" customHeight="1" hidden="1">
      <c r="A29" s="118" t="s">
        <v>50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22" t="s">
        <v>52</v>
      </c>
      <c r="AD29" s="122"/>
      <c r="AE29" s="122"/>
      <c r="AF29" s="122"/>
      <c r="AG29" s="122"/>
      <c r="AH29" s="122"/>
      <c r="AI29" s="123" t="s">
        <v>53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5"/>
      <c r="CN29" s="15"/>
      <c r="CO29" s="117">
        <f t="shared" si="0"/>
        <v>0</v>
      </c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4"/>
    </row>
    <row r="30" spans="1:111" ht="17.25" customHeight="1" thickBot="1">
      <c r="A30" s="118" t="s">
        <v>54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22" t="s">
        <v>25</v>
      </c>
      <c r="AD30" s="122"/>
      <c r="AE30" s="122"/>
      <c r="AF30" s="122"/>
      <c r="AG30" s="122"/>
      <c r="AH30" s="122"/>
      <c r="AI30" s="123" t="s">
        <v>55</v>
      </c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16">
        <f>BC31+BC33</f>
        <v>714800</v>
      </c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>
        <f>BW31+BW33</f>
        <v>128918.46000000002</v>
      </c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>
        <f t="shared" si="0"/>
        <v>585881.54</v>
      </c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4"/>
    </row>
    <row r="31" spans="1:111" ht="26.25" customHeight="1" thickBot="1">
      <c r="A31" s="118" t="s">
        <v>56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22" t="s">
        <v>25</v>
      </c>
      <c r="AD31" s="122"/>
      <c r="AE31" s="122"/>
      <c r="AF31" s="122"/>
      <c r="AG31" s="122"/>
      <c r="AH31" s="122"/>
      <c r="AI31" s="123" t="s">
        <v>57</v>
      </c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16">
        <f>BC32</f>
        <v>599200</v>
      </c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>
        <f>BW32</f>
        <v>76813.98000000001</v>
      </c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>
        <f t="shared" si="0"/>
        <v>522386.02</v>
      </c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4"/>
    </row>
    <row r="32" spans="1:111" ht="42" customHeight="1">
      <c r="A32" s="118" t="s">
        <v>58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22" t="s">
        <v>25</v>
      </c>
      <c r="AD32" s="122"/>
      <c r="AE32" s="122"/>
      <c r="AF32" s="122"/>
      <c r="AG32" s="122"/>
      <c r="AH32" s="122"/>
      <c r="AI32" s="123" t="s">
        <v>59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16">
        <v>599200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>
        <f>74219.74+1557.75+1036.49</f>
        <v>76813.98000000001</v>
      </c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>
        <f t="shared" si="0"/>
        <v>522386.02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4"/>
    </row>
    <row r="33" spans="1:111" ht="36.75" customHeight="1">
      <c r="A33" s="134" t="s">
        <v>60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22" t="s">
        <v>25</v>
      </c>
      <c r="AD33" s="122"/>
      <c r="AE33" s="122"/>
      <c r="AF33" s="122"/>
      <c r="AG33" s="122"/>
      <c r="AH33" s="122"/>
      <c r="AI33" s="123" t="s">
        <v>61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16">
        <f>BC34</f>
        <v>115600</v>
      </c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>
        <f>BW34</f>
        <v>52104.48</v>
      </c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>
        <f t="shared" si="0"/>
        <v>63495.52</v>
      </c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4"/>
    </row>
    <row r="34" spans="1:111" ht="41.25" customHeight="1">
      <c r="A34" s="134" t="s">
        <v>62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22" t="s">
        <v>25</v>
      </c>
      <c r="AD34" s="122"/>
      <c r="AE34" s="122"/>
      <c r="AF34" s="122"/>
      <c r="AG34" s="122"/>
      <c r="AH34" s="122"/>
      <c r="AI34" s="123" t="s">
        <v>63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16">
        <v>115600</v>
      </c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>
        <f>51750.62+378.98-25.12</f>
        <v>52104.48</v>
      </c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>
        <f t="shared" si="0"/>
        <v>63495.52</v>
      </c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4"/>
    </row>
    <row r="35" spans="1:111" ht="12.75" customHeight="1">
      <c r="A35" s="118" t="s">
        <v>64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07" t="s">
        <v>25</v>
      </c>
      <c r="AD35" s="107"/>
      <c r="AE35" s="107"/>
      <c r="AF35" s="107"/>
      <c r="AG35" s="107"/>
      <c r="AH35" s="107"/>
      <c r="AI35" s="123" t="s">
        <v>65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16">
        <f>BC36</f>
        <v>7100</v>
      </c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>
        <f>BW36</f>
        <v>1250</v>
      </c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>
        <f t="shared" si="0"/>
        <v>5850</v>
      </c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4"/>
    </row>
    <row r="36" spans="1:111" ht="27" customHeight="1">
      <c r="A36" s="118" t="s">
        <v>66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22" t="s">
        <v>25</v>
      </c>
      <c r="AD36" s="122"/>
      <c r="AE36" s="122"/>
      <c r="AF36" s="122"/>
      <c r="AG36" s="122"/>
      <c r="AH36" s="122"/>
      <c r="AI36" s="123" t="s">
        <v>67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16">
        <f>BC37</f>
        <v>7100</v>
      </c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>
        <f>BW37</f>
        <v>1250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>
        <f t="shared" si="0"/>
        <v>5850</v>
      </c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4"/>
    </row>
    <row r="37" spans="1:111" ht="40.5" customHeight="1">
      <c r="A37" s="118" t="s">
        <v>68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22" t="s">
        <v>25</v>
      </c>
      <c r="AD37" s="122"/>
      <c r="AE37" s="122"/>
      <c r="AF37" s="122"/>
      <c r="AG37" s="122"/>
      <c r="AH37" s="122"/>
      <c r="AI37" s="123" t="s">
        <v>69</v>
      </c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16">
        <v>7100</v>
      </c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>
        <v>1250</v>
      </c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>
        <f t="shared" si="0"/>
        <v>5850</v>
      </c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4"/>
    </row>
    <row r="38" spans="1:111" ht="17.25" customHeight="1">
      <c r="A38" s="118" t="s">
        <v>70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22" t="s">
        <v>25</v>
      </c>
      <c r="AD38" s="122"/>
      <c r="AE38" s="122"/>
      <c r="AF38" s="122"/>
      <c r="AG38" s="122"/>
      <c r="AH38" s="122"/>
      <c r="AI38" s="123" t="s">
        <v>71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16">
        <v>0</v>
      </c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>
        <f>BW39</f>
        <v>33.9</v>
      </c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>
        <f t="shared" si="0"/>
        <v>-33.9</v>
      </c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4"/>
    </row>
    <row r="39" spans="1:111" ht="12.75" customHeight="1">
      <c r="A39" s="118" t="s">
        <v>46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22" t="s">
        <v>25</v>
      </c>
      <c r="AD39" s="122"/>
      <c r="AE39" s="122"/>
      <c r="AF39" s="122"/>
      <c r="AG39" s="122"/>
      <c r="AH39" s="122"/>
      <c r="AI39" s="123" t="s">
        <v>72</v>
      </c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16">
        <v>0</v>
      </c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>
        <f>BW40</f>
        <v>33.9</v>
      </c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>
        <f t="shared" si="0"/>
        <v>-33.9</v>
      </c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4"/>
    </row>
    <row r="40" spans="1:111" ht="18" customHeight="1" thickBot="1">
      <c r="A40" s="118" t="s">
        <v>73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22" t="s">
        <v>25</v>
      </c>
      <c r="AD40" s="122"/>
      <c r="AE40" s="122"/>
      <c r="AF40" s="122"/>
      <c r="AG40" s="122"/>
      <c r="AH40" s="122"/>
      <c r="AI40" s="123" t="s">
        <v>74</v>
      </c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16">
        <v>0</v>
      </c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>
        <f>BW41</f>
        <v>33.9</v>
      </c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>
        <f t="shared" si="0"/>
        <v>-33.9</v>
      </c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4"/>
    </row>
    <row r="41" spans="1:111" ht="18" customHeight="1" thickBot="1">
      <c r="A41" s="169" t="s">
        <v>73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22" t="s">
        <v>25</v>
      </c>
      <c r="AD41" s="122"/>
      <c r="AE41" s="122"/>
      <c r="AF41" s="122"/>
      <c r="AG41" s="122"/>
      <c r="AH41" s="122"/>
      <c r="AI41" s="123" t="s">
        <v>377</v>
      </c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16">
        <v>0</v>
      </c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>
        <v>33.9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>
        <f>BC41-BW41</f>
        <v>-33.9</v>
      </c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4"/>
    </row>
    <row r="42" spans="1:111" ht="24.75" customHeight="1" thickBot="1">
      <c r="A42" s="118" t="s">
        <v>75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22" t="s">
        <v>25</v>
      </c>
      <c r="AD42" s="122"/>
      <c r="AE42" s="122"/>
      <c r="AF42" s="122"/>
      <c r="AG42" s="122"/>
      <c r="AH42" s="122"/>
      <c r="AI42" s="123" t="s">
        <v>76</v>
      </c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16">
        <f>BC43</f>
        <v>725100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>
        <f>BW43</f>
        <v>550495.25</v>
      </c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>
        <f t="shared" si="0"/>
        <v>174604.75</v>
      </c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4"/>
    </row>
    <row r="43" spans="1:111" ht="49.5" customHeight="1">
      <c r="A43" s="118" t="s">
        <v>77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22" t="s">
        <v>25</v>
      </c>
      <c r="AD43" s="122"/>
      <c r="AE43" s="122"/>
      <c r="AF43" s="122"/>
      <c r="AG43" s="122"/>
      <c r="AH43" s="122"/>
      <c r="AI43" s="123" t="s">
        <v>78</v>
      </c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16">
        <f>BC44</f>
        <v>725100</v>
      </c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>
        <f>BW44</f>
        <v>550495.25</v>
      </c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>
        <f t="shared" si="0"/>
        <v>174604.75</v>
      </c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4"/>
    </row>
    <row r="44" spans="1:111" ht="39.75" customHeight="1" thickBot="1">
      <c r="A44" s="118" t="s">
        <v>79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22" t="s">
        <v>25</v>
      </c>
      <c r="AD44" s="122"/>
      <c r="AE44" s="122"/>
      <c r="AF44" s="122"/>
      <c r="AG44" s="122"/>
      <c r="AH44" s="122"/>
      <c r="AI44" s="123" t="s">
        <v>354</v>
      </c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16">
        <f>BC45</f>
        <v>725100</v>
      </c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>
        <f>BW45</f>
        <v>550495.25</v>
      </c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>
        <f t="shared" si="0"/>
        <v>174604.75</v>
      </c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4"/>
    </row>
    <row r="45" spans="1:111" ht="49.5" customHeight="1" thickBot="1">
      <c r="A45" s="118" t="s">
        <v>80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22" t="s">
        <v>25</v>
      </c>
      <c r="AD45" s="122"/>
      <c r="AE45" s="122"/>
      <c r="AF45" s="122"/>
      <c r="AG45" s="122"/>
      <c r="AH45" s="122"/>
      <c r="AI45" s="123" t="s">
        <v>353</v>
      </c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16">
        <f>725100</f>
        <v>725100</v>
      </c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>
        <v>550495.25</v>
      </c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>
        <f t="shared" si="0"/>
        <v>174604.75</v>
      </c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4"/>
    </row>
    <row r="46" spans="1:111" ht="18.75" customHeight="1" thickBot="1">
      <c r="A46" s="118" t="s">
        <v>81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22" t="s">
        <v>25</v>
      </c>
      <c r="AD46" s="122"/>
      <c r="AE46" s="122"/>
      <c r="AF46" s="122"/>
      <c r="AG46" s="122"/>
      <c r="AH46" s="122"/>
      <c r="AI46" s="123" t="s">
        <v>82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16">
        <v>0</v>
      </c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>
        <f>BW47</f>
        <v>3080.21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>
        <f t="shared" si="0"/>
        <v>-3080.21</v>
      </c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4"/>
    </row>
    <row r="47" spans="1:111" ht="30.75" customHeight="1" thickBot="1">
      <c r="A47" s="128" t="s">
        <v>83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07" t="s">
        <v>25</v>
      </c>
      <c r="AD47" s="108"/>
      <c r="AE47" s="108"/>
      <c r="AF47" s="108"/>
      <c r="AG47" s="108"/>
      <c r="AH47" s="131"/>
      <c r="AI47" s="132" t="s">
        <v>84</v>
      </c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113">
        <v>0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33"/>
      <c r="BW47" s="116">
        <f>BW48</f>
        <v>3080.21</v>
      </c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>
        <f t="shared" si="0"/>
        <v>-3080.21</v>
      </c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4"/>
    </row>
    <row r="48" spans="1:111" ht="22.5" customHeight="1" thickBot="1">
      <c r="A48" s="128" t="s">
        <v>85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07" t="s">
        <v>25</v>
      </c>
      <c r="AD48" s="108"/>
      <c r="AE48" s="108"/>
      <c r="AF48" s="108"/>
      <c r="AG48" s="108"/>
      <c r="AH48" s="131"/>
      <c r="AI48" s="132" t="s">
        <v>86</v>
      </c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2"/>
      <c r="BC48" s="113">
        <v>0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33"/>
      <c r="BW48" s="116">
        <f>BW49</f>
        <v>3080.21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>
        <f t="shared" si="0"/>
        <v>-3080.21</v>
      </c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4"/>
    </row>
    <row r="49" spans="1:111" ht="27.75" customHeight="1" thickBot="1">
      <c r="A49" s="128" t="s">
        <v>87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107" t="s">
        <v>25</v>
      </c>
      <c r="AD49" s="108"/>
      <c r="AE49" s="108"/>
      <c r="AF49" s="108"/>
      <c r="AG49" s="108"/>
      <c r="AH49" s="131"/>
      <c r="AI49" s="132" t="s">
        <v>88</v>
      </c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/>
      <c r="BC49" s="113">
        <v>0</v>
      </c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33"/>
      <c r="BW49" s="125">
        <v>3080.21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88"/>
      <c r="CO49" s="103">
        <f t="shared" si="0"/>
        <v>-3080.21</v>
      </c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4"/>
    </row>
    <row r="50" spans="1:111" ht="27.75" customHeight="1" thickBot="1">
      <c r="A50" s="104" t="s">
        <v>497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107" t="s">
        <v>25</v>
      </c>
      <c r="AD50" s="108"/>
      <c r="AE50" s="108"/>
      <c r="AF50" s="108"/>
      <c r="AG50" s="108"/>
      <c r="AH50" s="109"/>
      <c r="AI50" s="110" t="s">
        <v>498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2"/>
      <c r="BC50" s="113">
        <f>BC51</f>
        <v>2700</v>
      </c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2">
        <f>BW51</f>
        <v>200</v>
      </c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89"/>
      <c r="CO50" s="103">
        <f>BC50-BW50</f>
        <v>2500</v>
      </c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4"/>
    </row>
    <row r="51" spans="1:111" ht="27.75" customHeight="1" thickBot="1">
      <c r="A51" s="104" t="s">
        <v>499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07" t="s">
        <v>25</v>
      </c>
      <c r="AD51" s="108"/>
      <c r="AE51" s="108"/>
      <c r="AF51" s="108"/>
      <c r="AG51" s="108"/>
      <c r="AH51" s="109"/>
      <c r="AI51" s="110" t="s">
        <v>500</v>
      </c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2"/>
      <c r="BC51" s="113">
        <f>BC52</f>
        <v>2700</v>
      </c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2">
        <f>BW52</f>
        <v>200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89"/>
      <c r="CO51" s="103">
        <f>BC51-BW51</f>
        <v>2500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4"/>
    </row>
    <row r="52" spans="1:111" ht="27.75" customHeight="1" thickBot="1">
      <c r="A52" s="104" t="s">
        <v>495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107" t="s">
        <v>25</v>
      </c>
      <c r="AD52" s="108"/>
      <c r="AE52" s="108"/>
      <c r="AF52" s="108"/>
      <c r="AG52" s="108"/>
      <c r="AH52" s="109"/>
      <c r="AI52" s="110" t="s">
        <v>496</v>
      </c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2"/>
      <c r="BC52" s="113">
        <v>2700</v>
      </c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2">
        <v>200</v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89"/>
      <c r="CO52" s="114">
        <f>BC52-BW52</f>
        <v>2500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4"/>
    </row>
    <row r="53" spans="1:111" ht="16.5" customHeight="1" thickBot="1">
      <c r="A53" s="118" t="s">
        <v>89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22" t="s">
        <v>25</v>
      </c>
      <c r="AD53" s="122"/>
      <c r="AE53" s="122"/>
      <c r="AF53" s="122"/>
      <c r="AG53" s="122"/>
      <c r="AH53" s="122"/>
      <c r="AI53" s="123" t="s">
        <v>90</v>
      </c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16">
        <f>BC54</f>
        <v>5093800</v>
      </c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26">
        <f>BW54</f>
        <v>3087900</v>
      </c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7">
        <f t="shared" si="0"/>
        <v>2005900</v>
      </c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4"/>
    </row>
    <row r="54" spans="1:111" ht="19.5" customHeight="1">
      <c r="A54" s="118" t="s">
        <v>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22" t="s">
        <v>25</v>
      </c>
      <c r="AD54" s="122"/>
      <c r="AE54" s="122"/>
      <c r="AF54" s="122"/>
      <c r="AG54" s="122"/>
      <c r="AH54" s="122"/>
      <c r="AI54" s="123" t="s">
        <v>92</v>
      </c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16">
        <f>BC55+BC58+BC63</f>
        <v>5093800</v>
      </c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>
        <f>BW55+BW58+BW63</f>
        <v>3087900</v>
      </c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>
        <f t="shared" si="0"/>
        <v>2005900</v>
      </c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4"/>
    </row>
    <row r="55" spans="1:111" ht="19.5" customHeight="1">
      <c r="A55" s="118" t="s">
        <v>93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22" t="s">
        <v>25</v>
      </c>
      <c r="AD55" s="122"/>
      <c r="AE55" s="122"/>
      <c r="AF55" s="122"/>
      <c r="AG55" s="122"/>
      <c r="AH55" s="122"/>
      <c r="AI55" s="123" t="s">
        <v>94</v>
      </c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16">
        <f>BC56</f>
        <v>4197500</v>
      </c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>
        <f>BW56</f>
        <v>2938400</v>
      </c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>
        <f t="shared" si="0"/>
        <v>1259100</v>
      </c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4"/>
    </row>
    <row r="56" spans="1:111" ht="16.5" customHeight="1">
      <c r="A56" s="118" t="s">
        <v>95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22" t="s">
        <v>25</v>
      </c>
      <c r="AD56" s="122"/>
      <c r="AE56" s="122"/>
      <c r="AF56" s="122"/>
      <c r="AG56" s="122"/>
      <c r="AH56" s="122"/>
      <c r="AI56" s="123" t="s">
        <v>96</v>
      </c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16">
        <f>BC57</f>
        <v>4197500</v>
      </c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>
        <f>BW57</f>
        <v>2938400</v>
      </c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>
        <f t="shared" si="0"/>
        <v>1259100</v>
      </c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4"/>
    </row>
    <row r="57" spans="1:111" ht="16.5" customHeight="1">
      <c r="A57" s="118" t="s">
        <v>97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22" t="s">
        <v>25</v>
      </c>
      <c r="AD57" s="122"/>
      <c r="AE57" s="122"/>
      <c r="AF57" s="122"/>
      <c r="AG57" s="122"/>
      <c r="AH57" s="122"/>
      <c r="AI57" s="123" t="s">
        <v>98</v>
      </c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16">
        <v>4197500</v>
      </c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>
        <v>2938400</v>
      </c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>
        <f t="shared" si="0"/>
        <v>1259100</v>
      </c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4"/>
    </row>
    <row r="58" spans="1:111" ht="21" customHeight="1">
      <c r="A58" s="118" t="s">
        <v>99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22" t="s">
        <v>25</v>
      </c>
      <c r="AD58" s="122"/>
      <c r="AE58" s="122"/>
      <c r="AF58" s="122"/>
      <c r="AG58" s="122"/>
      <c r="AH58" s="122"/>
      <c r="AI58" s="123" t="s">
        <v>100</v>
      </c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16">
        <f>BC59+BC61</f>
        <v>149500</v>
      </c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>
        <f>BW59+BW61</f>
        <v>149500</v>
      </c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>
        <f t="shared" si="0"/>
        <v>0</v>
      </c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4"/>
    </row>
    <row r="59" spans="1:111" ht="24.75" customHeight="1">
      <c r="A59" s="118" t="s">
        <v>101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22" t="s">
        <v>25</v>
      </c>
      <c r="AD59" s="122"/>
      <c r="AE59" s="122"/>
      <c r="AF59" s="122"/>
      <c r="AG59" s="122"/>
      <c r="AH59" s="122"/>
      <c r="AI59" s="123" t="s">
        <v>102</v>
      </c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16">
        <f>BC60</f>
        <v>149300</v>
      </c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>
        <f>BW60</f>
        <v>149300</v>
      </c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>
        <f t="shared" si="0"/>
        <v>0</v>
      </c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4"/>
    </row>
    <row r="60" spans="1:111" ht="25.5" customHeight="1">
      <c r="A60" s="118" t="s">
        <v>103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22" t="s">
        <v>25</v>
      </c>
      <c r="AD60" s="122"/>
      <c r="AE60" s="122"/>
      <c r="AF60" s="122"/>
      <c r="AG60" s="122"/>
      <c r="AH60" s="122"/>
      <c r="AI60" s="123" t="s">
        <v>104</v>
      </c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16">
        <v>149300</v>
      </c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>
        <v>149300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>
        <f t="shared" si="0"/>
        <v>0</v>
      </c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4"/>
    </row>
    <row r="61" spans="1:111" ht="25.5" customHeight="1">
      <c r="A61" s="124" t="s">
        <v>105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2" t="s">
        <v>25</v>
      </c>
      <c r="AD61" s="122"/>
      <c r="AE61" s="122"/>
      <c r="AF61" s="122"/>
      <c r="AG61" s="122"/>
      <c r="AH61" s="122"/>
      <c r="AI61" s="123" t="s">
        <v>106</v>
      </c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16">
        <v>200</v>
      </c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>
        <v>200</v>
      </c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>
        <f t="shared" si="0"/>
        <v>0</v>
      </c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4"/>
    </row>
    <row r="62" spans="1:111" ht="27.75" customHeight="1">
      <c r="A62" s="124" t="s">
        <v>107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2" t="s">
        <v>25</v>
      </c>
      <c r="AD62" s="122"/>
      <c r="AE62" s="122"/>
      <c r="AF62" s="122"/>
      <c r="AG62" s="122"/>
      <c r="AH62" s="122"/>
      <c r="AI62" s="123" t="s">
        <v>108</v>
      </c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16">
        <v>200</v>
      </c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>
        <v>200</v>
      </c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>
        <f t="shared" si="0"/>
        <v>0</v>
      </c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4"/>
    </row>
    <row r="63" spans="1:111" ht="13.5" customHeight="1">
      <c r="A63" s="118" t="s">
        <v>109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22" t="s">
        <v>25</v>
      </c>
      <c r="AD63" s="122"/>
      <c r="AE63" s="122"/>
      <c r="AF63" s="122"/>
      <c r="AG63" s="122"/>
      <c r="AH63" s="122"/>
      <c r="AI63" s="123" t="s">
        <v>110</v>
      </c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16">
        <f>BC64</f>
        <v>746800</v>
      </c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>
        <f>BW64</f>
        <v>0</v>
      </c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>
        <f t="shared" si="0"/>
        <v>746800</v>
      </c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4"/>
    </row>
    <row r="64" spans="1:111" ht="14.25" customHeight="1">
      <c r="A64" s="118" t="s">
        <v>111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22" t="s">
        <v>25</v>
      </c>
      <c r="AD64" s="122"/>
      <c r="AE64" s="122"/>
      <c r="AF64" s="122"/>
      <c r="AG64" s="122"/>
      <c r="AH64" s="122"/>
      <c r="AI64" s="123" t="s">
        <v>112</v>
      </c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16">
        <f>BC65</f>
        <v>746800</v>
      </c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>
        <f>BW65</f>
        <v>0</v>
      </c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>
        <f t="shared" si="0"/>
        <v>746800</v>
      </c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4"/>
    </row>
    <row r="65" spans="1:111" ht="16.5" customHeight="1">
      <c r="A65" s="118" t="s">
        <v>111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07" t="s">
        <v>25</v>
      </c>
      <c r="AD65" s="107"/>
      <c r="AE65" s="107"/>
      <c r="AF65" s="107"/>
      <c r="AG65" s="107"/>
      <c r="AH65" s="107"/>
      <c r="AI65" s="119" t="s">
        <v>113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6">
        <v>746800</v>
      </c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20">
        <v>0</v>
      </c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1">
        <f t="shared" si="0"/>
        <v>746800</v>
      </c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4"/>
    </row>
    <row r="66" spans="1:101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28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</sheetData>
  <sheetProtection selectLockedCells="1" selectUnlockedCells="1"/>
  <mergeCells count="340"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  <mergeCell ref="T2:CM2"/>
    <mergeCell ref="CO2:DF2"/>
    <mergeCell ref="CO3:DF3"/>
    <mergeCell ref="AP4:BM4"/>
    <mergeCell ref="BN4:BX4"/>
    <mergeCell ref="CO4:DF4"/>
    <mergeCell ref="CO5:DF5"/>
    <mergeCell ref="S6:CA6"/>
    <mergeCell ref="AI11:BB11"/>
    <mergeCell ref="BC11:BV11"/>
    <mergeCell ref="AW8:BY8"/>
    <mergeCell ref="CO8:DF8"/>
    <mergeCell ref="CO9:DF9"/>
    <mergeCell ref="A10:DF10"/>
    <mergeCell ref="BW11:CN11"/>
    <mergeCell ref="CO11:DF11"/>
    <mergeCell ref="AC11:AH11"/>
    <mergeCell ref="A12:AB12"/>
    <mergeCell ref="AC12:AH12"/>
    <mergeCell ref="AI12:BB12"/>
    <mergeCell ref="AC16:AH16"/>
    <mergeCell ref="CO12:DF12"/>
    <mergeCell ref="BW14:CN15"/>
    <mergeCell ref="CO14:DF15"/>
    <mergeCell ref="BC13:BV13"/>
    <mergeCell ref="BW13:CN13"/>
    <mergeCell ref="CO13:DF13"/>
    <mergeCell ref="BC14:BV15"/>
    <mergeCell ref="BC12:BV12"/>
    <mergeCell ref="BW12:CN12"/>
    <mergeCell ref="CO17:DF17"/>
    <mergeCell ref="CO16:DF16"/>
    <mergeCell ref="A15:AB15"/>
    <mergeCell ref="A13:AB13"/>
    <mergeCell ref="AC13:AH13"/>
    <mergeCell ref="AI13:BB13"/>
    <mergeCell ref="A14:AB14"/>
    <mergeCell ref="AC14:AH15"/>
    <mergeCell ref="AI14:BB15"/>
    <mergeCell ref="A16:AB16"/>
    <mergeCell ref="AI16:BB16"/>
    <mergeCell ref="BC16:BV16"/>
    <mergeCell ref="BW18:CN18"/>
    <mergeCell ref="BW16:CN16"/>
    <mergeCell ref="BW17:CN17"/>
    <mergeCell ref="AI18:BB18"/>
    <mergeCell ref="BC18:BV18"/>
    <mergeCell ref="A18:AB18"/>
    <mergeCell ref="AC18:AH18"/>
    <mergeCell ref="A19:AB19"/>
    <mergeCell ref="AC19:AH19"/>
    <mergeCell ref="A17:AB17"/>
    <mergeCell ref="AC17:AH17"/>
    <mergeCell ref="AI17:BB17"/>
    <mergeCell ref="BC17:BV17"/>
    <mergeCell ref="BW21:CN21"/>
    <mergeCell ref="CO21:DF21"/>
    <mergeCell ref="BW19:CN19"/>
    <mergeCell ref="CO19:DF19"/>
    <mergeCell ref="CO18:DF18"/>
    <mergeCell ref="BW20:CN20"/>
    <mergeCell ref="CO20:DF20"/>
    <mergeCell ref="AI19:BB19"/>
    <mergeCell ref="BC19:BV19"/>
    <mergeCell ref="A20:AB20"/>
    <mergeCell ref="AC20:AH20"/>
    <mergeCell ref="AI20:BB20"/>
    <mergeCell ref="BC20:BV20"/>
    <mergeCell ref="AI24:BB24"/>
    <mergeCell ref="BC24:BV24"/>
    <mergeCell ref="AI22:BB22"/>
    <mergeCell ref="BC22:BV22"/>
    <mergeCell ref="A21:AB21"/>
    <mergeCell ref="AC21:AH21"/>
    <mergeCell ref="AI21:BB21"/>
    <mergeCell ref="BC21:BV21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2:AB22"/>
    <mergeCell ref="AC22:AH22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7:AB27"/>
    <mergeCell ref="AC27:AH27"/>
    <mergeCell ref="AI27:BB27"/>
    <mergeCell ref="BC27:BV27"/>
    <mergeCell ref="AI30:BB30"/>
    <mergeCell ref="BC30:BV30"/>
    <mergeCell ref="AI28:BB28"/>
    <mergeCell ref="BC28:BV28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AI36:BB36"/>
    <mergeCell ref="BC36:BV36"/>
    <mergeCell ref="AI34:BB34"/>
    <mergeCell ref="BC34:BV34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AI39:BB39"/>
    <mergeCell ref="BC39:BV39"/>
    <mergeCell ref="AI43:BB43"/>
    <mergeCell ref="BC43:BV43"/>
    <mergeCell ref="AI40:BB40"/>
    <mergeCell ref="BC40:BV40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AI46:BB46"/>
    <mergeCell ref="BC46:BV46"/>
    <mergeCell ref="AI49:BB49"/>
    <mergeCell ref="BC49:BV49"/>
    <mergeCell ref="AI47:BB47"/>
    <mergeCell ref="BC47:BV47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BW49:CM49"/>
    <mergeCell ref="CO49:DF49"/>
    <mergeCell ref="A53:AB53"/>
    <mergeCell ref="AC53:AH53"/>
    <mergeCell ref="AI53:BB53"/>
    <mergeCell ref="BC53:BV53"/>
    <mergeCell ref="BW53:CN53"/>
    <mergeCell ref="CO53:DF53"/>
    <mergeCell ref="A49:AB49"/>
    <mergeCell ref="AC49:AH49"/>
    <mergeCell ref="BW55:CN55"/>
    <mergeCell ref="CO55:DF55"/>
    <mergeCell ref="A54:AB54"/>
    <mergeCell ref="AC54:AH54"/>
    <mergeCell ref="AI54:BB54"/>
    <mergeCell ref="BC54:BV54"/>
    <mergeCell ref="BW54:CN54"/>
    <mergeCell ref="CO54:DF54"/>
    <mergeCell ref="A55:AB55"/>
    <mergeCell ref="AC55:AH55"/>
    <mergeCell ref="AI55:BB55"/>
    <mergeCell ref="BC55:BV55"/>
    <mergeCell ref="AI58:BB58"/>
    <mergeCell ref="BC58:BV58"/>
    <mergeCell ref="AI56:BB56"/>
    <mergeCell ref="BC56:BV56"/>
    <mergeCell ref="BW56:CN56"/>
    <mergeCell ref="CO56:DF56"/>
    <mergeCell ref="A57:AB57"/>
    <mergeCell ref="AC57:AH57"/>
    <mergeCell ref="AI57:BB57"/>
    <mergeCell ref="BC57:BV57"/>
    <mergeCell ref="BW57:CN57"/>
    <mergeCell ref="CO57:DF57"/>
    <mergeCell ref="A56:AB56"/>
    <mergeCell ref="AC56:AH56"/>
    <mergeCell ref="BW58:CN58"/>
    <mergeCell ref="CO58:DF58"/>
    <mergeCell ref="A59:AB59"/>
    <mergeCell ref="AC59:AH59"/>
    <mergeCell ref="AI59:BB59"/>
    <mergeCell ref="BC59:BV59"/>
    <mergeCell ref="BW59:CN59"/>
    <mergeCell ref="CO59:DF59"/>
    <mergeCell ref="A58:AB58"/>
    <mergeCell ref="AC58:AH58"/>
    <mergeCell ref="BW61:CN61"/>
    <mergeCell ref="CO61:DF61"/>
    <mergeCell ref="A60:AB60"/>
    <mergeCell ref="AC60:AH60"/>
    <mergeCell ref="AI60:BB60"/>
    <mergeCell ref="BC60:BV60"/>
    <mergeCell ref="BW60:CN60"/>
    <mergeCell ref="CO60:DF60"/>
    <mergeCell ref="A61:AB61"/>
    <mergeCell ref="AC61:AH61"/>
    <mergeCell ref="AI61:BB61"/>
    <mergeCell ref="BC61:BV61"/>
    <mergeCell ref="AI64:BB64"/>
    <mergeCell ref="BC64:BV64"/>
    <mergeCell ref="AI62:BB62"/>
    <mergeCell ref="BC62:BV62"/>
    <mergeCell ref="BW62:CN62"/>
    <mergeCell ref="CO62:DF62"/>
    <mergeCell ref="A63:AB63"/>
    <mergeCell ref="AC63:AH63"/>
    <mergeCell ref="AI63:BB63"/>
    <mergeCell ref="BC63:BV63"/>
    <mergeCell ref="BW63:CN63"/>
    <mergeCell ref="CO63:DF63"/>
    <mergeCell ref="A62:AB62"/>
    <mergeCell ref="AC62:AH62"/>
    <mergeCell ref="BW64:CN64"/>
    <mergeCell ref="CO64:DF64"/>
    <mergeCell ref="A65:AB65"/>
    <mergeCell ref="AC65:AH65"/>
    <mergeCell ref="AI65:BB65"/>
    <mergeCell ref="BC65:BV65"/>
    <mergeCell ref="BW65:CN65"/>
    <mergeCell ref="CO65:DF65"/>
    <mergeCell ref="A64:AB64"/>
    <mergeCell ref="AC64:AH64"/>
    <mergeCell ref="A51:AB51"/>
    <mergeCell ref="AC51:AH51"/>
    <mergeCell ref="AI51:BB51"/>
    <mergeCell ref="BC51:BV51"/>
    <mergeCell ref="A50:AB50"/>
    <mergeCell ref="AC50:AH50"/>
    <mergeCell ref="AI50:BB50"/>
    <mergeCell ref="BC50:BV50"/>
    <mergeCell ref="BW50:CM50"/>
    <mergeCell ref="CO50:DF50"/>
    <mergeCell ref="BW51:CM51"/>
    <mergeCell ref="BW52:CM52"/>
    <mergeCell ref="CO51:DF51"/>
    <mergeCell ref="CO52:DF52"/>
    <mergeCell ref="A52:AB52"/>
    <mergeCell ref="AC52:AH52"/>
    <mergeCell ref="AI52:BB52"/>
    <mergeCell ref="BC52:BV5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4"/>
  <sheetViews>
    <sheetView view="pageBreakPreview" zoomScale="90" zoomScaleSheetLayoutView="90" zoomScalePageLayoutView="0" workbookViewId="0" topLeftCell="A1">
      <selection activeCell="E27" sqref="E27"/>
    </sheetView>
  </sheetViews>
  <sheetFormatPr defaultColWidth="9.00390625" defaultRowHeight="12.75"/>
  <cols>
    <col min="1" max="1" width="33.25390625" style="0" customWidth="1"/>
    <col min="2" max="2" width="5.25390625" style="17" customWidth="1"/>
    <col min="3" max="3" width="23.875" style="17" customWidth="1"/>
    <col min="4" max="4" width="14.00390625" style="17" customWidth="1"/>
    <col min="5" max="5" width="12.375" style="17" customWidth="1"/>
    <col min="6" max="6" width="17.125" style="17" customWidth="1"/>
    <col min="7" max="7" width="11.00390625" style="0" customWidth="1"/>
    <col min="10" max="10" width="9.25390625" style="0" customWidth="1"/>
  </cols>
  <sheetData>
    <row r="1" spans="1:6" ht="12.75">
      <c r="A1" s="18"/>
      <c r="B1" s="19"/>
      <c r="C1" s="19"/>
      <c r="D1" s="19"/>
      <c r="E1" s="172" t="s">
        <v>114</v>
      </c>
      <c r="F1" s="172"/>
    </row>
    <row r="2" spans="1:6" s="23" customFormat="1" ht="15.75">
      <c r="A2" s="20"/>
      <c r="B2" s="21" t="s">
        <v>115</v>
      </c>
      <c r="C2" s="22"/>
      <c r="D2" s="22"/>
      <c r="E2" s="22"/>
      <c r="F2" s="22"/>
    </row>
    <row r="3" spans="1:7" s="23" customFormat="1" ht="36" customHeight="1">
      <c r="A3" s="24" t="s">
        <v>18</v>
      </c>
      <c r="B3" s="25" t="s">
        <v>19</v>
      </c>
      <c r="C3" s="25" t="s">
        <v>116</v>
      </c>
      <c r="D3" s="25" t="s">
        <v>117</v>
      </c>
      <c r="E3" s="26" t="s">
        <v>22</v>
      </c>
      <c r="F3" s="25" t="s">
        <v>23</v>
      </c>
      <c r="G3" s="27"/>
    </row>
    <row r="4" spans="1:7" s="23" customFormat="1" ht="12" customHeight="1" thickBot="1">
      <c r="A4" s="24">
        <v>1</v>
      </c>
      <c r="B4" s="28">
        <v>2</v>
      </c>
      <c r="C4" s="28">
        <v>3</v>
      </c>
      <c r="D4" s="28">
        <v>4</v>
      </c>
      <c r="E4" s="29">
        <v>5</v>
      </c>
      <c r="F4" s="28">
        <v>6</v>
      </c>
      <c r="G4" s="27"/>
    </row>
    <row r="5" spans="1:13" s="23" customFormat="1" ht="21.75" customHeight="1">
      <c r="A5" s="73" t="s">
        <v>118</v>
      </c>
      <c r="B5" s="55">
        <v>200</v>
      </c>
      <c r="C5" s="60" t="s">
        <v>26</v>
      </c>
      <c r="D5" s="74">
        <f>D6</f>
        <v>7482800</v>
      </c>
      <c r="E5" s="74">
        <f>E6</f>
        <v>4026085.64</v>
      </c>
      <c r="F5" s="75">
        <f>D5-E5</f>
        <v>3456714.36</v>
      </c>
      <c r="G5" s="32"/>
      <c r="H5" s="32"/>
      <c r="I5" s="32"/>
      <c r="J5" s="32"/>
      <c r="K5" s="32"/>
      <c r="L5" s="32"/>
      <c r="M5" s="32"/>
    </row>
    <row r="6" spans="1:13" s="23" customFormat="1" ht="12.75">
      <c r="A6" s="30" t="s">
        <v>27</v>
      </c>
      <c r="B6" s="173">
        <v>200</v>
      </c>
      <c r="C6" s="174" t="s">
        <v>119</v>
      </c>
      <c r="D6" s="175">
        <f>D9+D24+D99+D106+D113+D129+D148+D184+D226+D253</f>
        <v>7482800</v>
      </c>
      <c r="E6" s="175">
        <f>E9+E24+E99+E106+E113+E129+E148+E184+E226+E253</f>
        <v>4026085.64</v>
      </c>
      <c r="F6" s="176">
        <f>D6-E6</f>
        <v>3456714.36</v>
      </c>
      <c r="G6" s="32"/>
      <c r="H6" s="32"/>
      <c r="I6" s="32"/>
      <c r="J6" s="32"/>
      <c r="K6" s="32"/>
      <c r="L6" s="32"/>
      <c r="M6" s="32"/>
    </row>
    <row r="7" spans="1:13" s="23" customFormat="1" ht="24">
      <c r="A7" s="33" t="s">
        <v>10</v>
      </c>
      <c r="B7" s="173"/>
      <c r="C7" s="174"/>
      <c r="D7" s="175"/>
      <c r="E7" s="175"/>
      <c r="F7" s="176"/>
      <c r="G7" s="32"/>
      <c r="H7" s="32"/>
      <c r="I7" s="32"/>
      <c r="J7" s="32"/>
      <c r="K7" s="32"/>
      <c r="L7" s="32"/>
      <c r="M7" s="32"/>
    </row>
    <row r="8" spans="1:13" s="23" customFormat="1" ht="12.75">
      <c r="A8" s="69" t="s">
        <v>120</v>
      </c>
      <c r="B8" s="56">
        <v>200</v>
      </c>
      <c r="C8" s="62" t="s">
        <v>121</v>
      </c>
      <c r="D8" s="78">
        <f>D9+D24</f>
        <v>4056200</v>
      </c>
      <c r="E8" s="78">
        <f>E9+E24</f>
        <v>2230198.67</v>
      </c>
      <c r="F8" s="77">
        <f>D8-E8</f>
        <v>1826001.33</v>
      </c>
      <c r="G8" s="32"/>
      <c r="H8" s="32"/>
      <c r="I8" s="32"/>
      <c r="J8" s="32"/>
      <c r="K8" s="32"/>
      <c r="L8" s="32"/>
      <c r="M8" s="32"/>
    </row>
    <row r="9" spans="1:13" s="23" customFormat="1" ht="49.5" customHeight="1">
      <c r="A9" s="70" t="s">
        <v>122</v>
      </c>
      <c r="B9" s="56">
        <v>200</v>
      </c>
      <c r="C9" s="61" t="s">
        <v>123</v>
      </c>
      <c r="D9" s="76">
        <f>D10</f>
        <v>719500</v>
      </c>
      <c r="E9" s="76">
        <f>E10</f>
        <v>485394.26</v>
      </c>
      <c r="F9" s="77">
        <f aca="true" t="shared" si="0" ref="F9:F120">D9-E9</f>
        <v>234105.74</v>
      </c>
      <c r="G9" s="32"/>
      <c r="H9" s="32"/>
      <c r="I9" s="32"/>
      <c r="J9" s="32"/>
      <c r="K9" s="32"/>
      <c r="L9" s="32"/>
      <c r="M9" s="32"/>
    </row>
    <row r="10" spans="1:13" s="23" customFormat="1" ht="60">
      <c r="A10" s="33" t="s">
        <v>124</v>
      </c>
      <c r="B10" s="56">
        <v>200</v>
      </c>
      <c r="C10" s="61" t="s">
        <v>125</v>
      </c>
      <c r="D10" s="31">
        <f>D11</f>
        <v>719500</v>
      </c>
      <c r="E10" s="31">
        <f>E11</f>
        <v>485394.26</v>
      </c>
      <c r="F10" s="63">
        <f t="shared" si="0"/>
        <v>234105.74</v>
      </c>
      <c r="G10" s="32"/>
      <c r="H10" s="32"/>
      <c r="I10" s="32"/>
      <c r="J10" s="32"/>
      <c r="K10" s="32"/>
      <c r="L10" s="32"/>
      <c r="M10" s="32"/>
    </row>
    <row r="11" spans="1:13" s="23" customFormat="1" ht="12.75">
      <c r="A11" s="34" t="s">
        <v>126</v>
      </c>
      <c r="B11" s="56">
        <v>200</v>
      </c>
      <c r="C11" s="61" t="s">
        <v>127</v>
      </c>
      <c r="D11" s="31">
        <f>D14+D19</f>
        <v>719500</v>
      </c>
      <c r="E11" s="31">
        <f>E14+E20</f>
        <v>485394.26</v>
      </c>
      <c r="F11" s="63">
        <f t="shared" si="0"/>
        <v>234105.74</v>
      </c>
      <c r="G11" s="32"/>
      <c r="H11" s="32"/>
      <c r="I11" s="32"/>
      <c r="J11" s="32"/>
      <c r="K11" s="32"/>
      <c r="L11" s="32"/>
      <c r="M11" s="32"/>
    </row>
    <row r="12" spans="1:13" s="23" customFormat="1" ht="72">
      <c r="A12" s="34" t="s">
        <v>410</v>
      </c>
      <c r="B12" s="56">
        <v>200</v>
      </c>
      <c r="C12" s="61" t="s">
        <v>379</v>
      </c>
      <c r="D12" s="31">
        <f>D15+D20</f>
        <v>719500</v>
      </c>
      <c r="E12" s="31">
        <f>E15+E21</f>
        <v>485394.26</v>
      </c>
      <c r="F12" s="63">
        <f>D12-E12</f>
        <v>234105.74</v>
      </c>
      <c r="G12" s="32"/>
      <c r="H12" s="32"/>
      <c r="I12" s="32"/>
      <c r="J12" s="32"/>
      <c r="K12" s="32"/>
      <c r="L12" s="32"/>
      <c r="M12" s="32"/>
    </row>
    <row r="13" spans="1:13" s="23" customFormat="1" ht="31.5" customHeight="1">
      <c r="A13" s="34" t="s">
        <v>411</v>
      </c>
      <c r="B13" s="56">
        <v>200</v>
      </c>
      <c r="C13" s="61" t="s">
        <v>380</v>
      </c>
      <c r="D13" s="31">
        <f>D16+D21</f>
        <v>719500</v>
      </c>
      <c r="E13" s="31">
        <f>E14</f>
        <v>460135.86</v>
      </c>
      <c r="F13" s="63">
        <f>D13-E13</f>
        <v>259364.14</v>
      </c>
      <c r="G13" s="32"/>
      <c r="H13" s="32"/>
      <c r="I13" s="32"/>
      <c r="J13" s="32"/>
      <c r="K13" s="32"/>
      <c r="L13" s="32"/>
      <c r="M13" s="32"/>
    </row>
    <row r="14" spans="1:13" s="23" customFormat="1" ht="12.75">
      <c r="A14" s="34" t="s">
        <v>128</v>
      </c>
      <c r="B14" s="56">
        <v>200</v>
      </c>
      <c r="C14" s="61" t="s">
        <v>129</v>
      </c>
      <c r="D14" s="31">
        <f>D15</f>
        <v>694200</v>
      </c>
      <c r="E14" s="31">
        <f>E15</f>
        <v>460135.86</v>
      </c>
      <c r="F14" s="63">
        <f t="shared" si="0"/>
        <v>234064.14</v>
      </c>
      <c r="G14" s="32"/>
      <c r="H14" s="32"/>
      <c r="I14" s="32"/>
      <c r="J14" s="32"/>
      <c r="K14" s="32"/>
      <c r="L14" s="32"/>
      <c r="M14" s="32"/>
    </row>
    <row r="15" spans="1:13" s="23" customFormat="1" ht="12.75">
      <c r="A15" s="34" t="s">
        <v>130</v>
      </c>
      <c r="B15" s="56">
        <v>200</v>
      </c>
      <c r="C15" s="61" t="s">
        <v>131</v>
      </c>
      <c r="D15" s="31">
        <f>D17+D18</f>
        <v>694200</v>
      </c>
      <c r="E15" s="31">
        <f>E16</f>
        <v>460135.86</v>
      </c>
      <c r="F15" s="63">
        <f t="shared" si="0"/>
        <v>234064.14</v>
      </c>
      <c r="G15" s="32"/>
      <c r="H15" s="32"/>
      <c r="I15" s="32"/>
      <c r="J15" s="32"/>
      <c r="K15" s="32"/>
      <c r="L15" s="32"/>
      <c r="M15" s="32"/>
    </row>
    <row r="16" spans="1:13" s="23" customFormat="1" ht="23.25" customHeight="1">
      <c r="A16" s="34" t="s">
        <v>132</v>
      </c>
      <c r="B16" s="56">
        <v>200</v>
      </c>
      <c r="C16" s="61" t="s">
        <v>133</v>
      </c>
      <c r="D16" s="31">
        <f>D17+D18</f>
        <v>694200</v>
      </c>
      <c r="E16" s="31">
        <f>E17+E18</f>
        <v>460135.86</v>
      </c>
      <c r="F16" s="63">
        <f t="shared" si="0"/>
        <v>234064.14</v>
      </c>
      <c r="G16" s="32"/>
      <c r="H16" s="32"/>
      <c r="I16" s="32"/>
      <c r="J16" s="32"/>
      <c r="K16" s="32"/>
      <c r="L16" s="32"/>
      <c r="M16" s="32"/>
    </row>
    <row r="17" spans="1:13" s="23" customFormat="1" ht="12.75">
      <c r="A17" s="34" t="s">
        <v>134</v>
      </c>
      <c r="B17" s="56">
        <v>200</v>
      </c>
      <c r="C17" s="61" t="s">
        <v>135</v>
      </c>
      <c r="D17" s="31">
        <v>533200</v>
      </c>
      <c r="E17" s="31">
        <v>342895.52</v>
      </c>
      <c r="F17" s="63">
        <f t="shared" si="0"/>
        <v>190304.47999999998</v>
      </c>
      <c r="G17" s="32"/>
      <c r="H17" s="32"/>
      <c r="I17" s="32"/>
      <c r="J17" s="32"/>
      <c r="K17" s="32"/>
      <c r="L17" s="32"/>
      <c r="M17" s="32"/>
    </row>
    <row r="18" spans="1:13" s="23" customFormat="1" ht="12.75">
      <c r="A18" s="34" t="s">
        <v>136</v>
      </c>
      <c r="B18" s="56">
        <v>200</v>
      </c>
      <c r="C18" s="61" t="s">
        <v>137</v>
      </c>
      <c r="D18" s="31">
        <v>161000</v>
      </c>
      <c r="E18" s="31">
        <v>117240.34</v>
      </c>
      <c r="F18" s="63">
        <f t="shared" si="0"/>
        <v>43759.66</v>
      </c>
      <c r="G18" s="32"/>
      <c r="H18" s="32"/>
      <c r="I18" s="32"/>
      <c r="J18" s="32"/>
      <c r="K18" s="32"/>
      <c r="L18" s="32"/>
      <c r="M18" s="32"/>
    </row>
    <row r="19" spans="1:13" s="23" customFormat="1" ht="24">
      <c r="A19" s="34" t="s">
        <v>138</v>
      </c>
      <c r="B19" s="56">
        <v>200</v>
      </c>
      <c r="C19" s="61" t="s">
        <v>139</v>
      </c>
      <c r="D19" s="31">
        <f>D20</f>
        <v>25300</v>
      </c>
      <c r="E19" s="31">
        <f>E20</f>
        <v>25258.4</v>
      </c>
      <c r="F19" s="63">
        <f t="shared" si="0"/>
        <v>41.599999999998545</v>
      </c>
      <c r="G19" s="32"/>
      <c r="H19" s="32"/>
      <c r="I19" s="32"/>
      <c r="J19" s="32"/>
      <c r="K19" s="32"/>
      <c r="L19" s="32"/>
      <c r="M19" s="32"/>
    </row>
    <row r="20" spans="1:13" s="23" customFormat="1" ht="12.75">
      <c r="A20" s="34" t="s">
        <v>130</v>
      </c>
      <c r="B20" s="56">
        <v>200</v>
      </c>
      <c r="C20" s="61" t="s">
        <v>140</v>
      </c>
      <c r="D20" s="31">
        <f>D21</f>
        <v>25300</v>
      </c>
      <c r="E20" s="31">
        <f>E21</f>
        <v>25258.4</v>
      </c>
      <c r="F20" s="63">
        <f t="shared" si="0"/>
        <v>41.599999999998545</v>
      </c>
      <c r="G20" s="32"/>
      <c r="H20" s="32"/>
      <c r="I20" s="32"/>
      <c r="J20" s="32"/>
      <c r="K20" s="32"/>
      <c r="L20" s="32"/>
      <c r="M20" s="32"/>
    </row>
    <row r="21" spans="1:13" s="23" customFormat="1" ht="24.75" customHeight="1">
      <c r="A21" s="34" t="s">
        <v>132</v>
      </c>
      <c r="B21" s="56">
        <v>200</v>
      </c>
      <c r="C21" s="61" t="s">
        <v>141</v>
      </c>
      <c r="D21" s="31">
        <f>D22+D23</f>
        <v>25300</v>
      </c>
      <c r="E21" s="31">
        <f>E22+E23</f>
        <v>25258.4</v>
      </c>
      <c r="F21" s="63">
        <f t="shared" si="0"/>
        <v>41.599999999998545</v>
      </c>
      <c r="G21" s="32"/>
      <c r="H21" s="32"/>
      <c r="I21" s="32"/>
      <c r="J21" s="32"/>
      <c r="K21" s="32"/>
      <c r="L21" s="32"/>
      <c r="M21" s="32"/>
    </row>
    <row r="22" spans="1:13" s="23" customFormat="1" ht="12.75">
      <c r="A22" s="34" t="s">
        <v>142</v>
      </c>
      <c r="B22" s="56">
        <v>200</v>
      </c>
      <c r="C22" s="61" t="s">
        <v>143</v>
      </c>
      <c r="D22" s="31">
        <v>19400</v>
      </c>
      <c r="E22" s="31">
        <v>19400</v>
      </c>
      <c r="F22" s="63">
        <f t="shared" si="0"/>
        <v>0</v>
      </c>
      <c r="G22" s="32"/>
      <c r="H22" s="32"/>
      <c r="I22" s="32"/>
      <c r="J22" s="32"/>
      <c r="K22" s="32"/>
      <c r="L22" s="32"/>
      <c r="M22" s="32"/>
    </row>
    <row r="23" spans="1:13" s="23" customFormat="1" ht="12.75">
      <c r="A23" s="34" t="s">
        <v>144</v>
      </c>
      <c r="B23" s="56">
        <v>200</v>
      </c>
      <c r="C23" s="61" t="s">
        <v>145</v>
      </c>
      <c r="D23" s="31">
        <v>5900</v>
      </c>
      <c r="E23" s="31">
        <v>5858.4</v>
      </c>
      <c r="F23" s="63">
        <f>D23-E23</f>
        <v>41.600000000000364</v>
      </c>
      <c r="G23" s="32"/>
      <c r="H23" s="32"/>
      <c r="I23" s="32"/>
      <c r="J23" s="32"/>
      <c r="K23" s="32"/>
      <c r="L23" s="32"/>
      <c r="M23" s="32"/>
    </row>
    <row r="24" spans="1:13" s="23" customFormat="1" ht="69.75" customHeight="1">
      <c r="A24" s="70" t="s">
        <v>146</v>
      </c>
      <c r="B24" s="56">
        <v>200</v>
      </c>
      <c r="C24" s="61" t="s">
        <v>147</v>
      </c>
      <c r="D24" s="76">
        <f>D25+D80+D68</f>
        <v>3336700</v>
      </c>
      <c r="E24" s="76">
        <f>E25+E80</f>
        <v>1744804.4099999997</v>
      </c>
      <c r="F24" s="77">
        <f t="shared" si="0"/>
        <v>1591895.5900000003</v>
      </c>
      <c r="G24" s="35"/>
      <c r="H24" s="35"/>
      <c r="I24" s="32"/>
      <c r="J24" s="32"/>
      <c r="K24" s="32"/>
      <c r="L24" s="32"/>
      <c r="M24" s="32"/>
    </row>
    <row r="25" spans="1:13" s="23" customFormat="1" ht="60">
      <c r="A25" s="34" t="s">
        <v>148</v>
      </c>
      <c r="B25" s="56">
        <v>200</v>
      </c>
      <c r="C25" s="61" t="s">
        <v>149</v>
      </c>
      <c r="D25" s="31">
        <f>D26</f>
        <v>2972500</v>
      </c>
      <c r="E25" s="31">
        <f>E26</f>
        <v>1708004.4099999997</v>
      </c>
      <c r="F25" s="63">
        <f t="shared" si="0"/>
        <v>1264495.5900000003</v>
      </c>
      <c r="G25" s="32"/>
      <c r="H25" s="32"/>
      <c r="I25" s="32"/>
      <c r="J25" s="32"/>
      <c r="K25" s="32"/>
      <c r="L25" s="32"/>
      <c r="M25" s="32"/>
    </row>
    <row r="26" spans="1:13" s="23" customFormat="1" ht="12.75">
      <c r="A26" s="34" t="s">
        <v>150</v>
      </c>
      <c r="B26" s="56">
        <v>200</v>
      </c>
      <c r="C26" s="61" t="s">
        <v>151</v>
      </c>
      <c r="D26" s="31">
        <f>D29+D33+D39+D47+D62+D65+D58</f>
        <v>2972500</v>
      </c>
      <c r="E26" s="31">
        <f>E29+E33+E39+E47+E62+E65+E58</f>
        <v>1708004.4099999997</v>
      </c>
      <c r="F26" s="63">
        <f t="shared" si="0"/>
        <v>1264495.5900000003</v>
      </c>
      <c r="G26" s="32"/>
      <c r="H26" s="32"/>
      <c r="I26" s="32"/>
      <c r="J26" s="32"/>
      <c r="K26" s="32"/>
      <c r="L26" s="32"/>
      <c r="M26" s="32"/>
    </row>
    <row r="27" spans="1:13" s="23" customFormat="1" ht="72">
      <c r="A27" s="34" t="s">
        <v>410</v>
      </c>
      <c r="B27" s="56">
        <v>200</v>
      </c>
      <c r="C27" s="61" t="s">
        <v>381</v>
      </c>
      <c r="D27" s="31">
        <f>D28</f>
        <v>2398500</v>
      </c>
      <c r="E27" s="31">
        <f>E28</f>
        <v>1363791.42</v>
      </c>
      <c r="F27" s="63">
        <f>D27-E27</f>
        <v>1034708.5800000001</v>
      </c>
      <c r="G27" s="32"/>
      <c r="H27" s="32"/>
      <c r="I27" s="32"/>
      <c r="J27" s="32"/>
      <c r="K27" s="32"/>
      <c r="L27" s="32"/>
      <c r="M27" s="32"/>
    </row>
    <row r="28" spans="1:13" s="23" customFormat="1" ht="36">
      <c r="A28" s="34" t="s">
        <v>411</v>
      </c>
      <c r="B28" s="56">
        <v>200</v>
      </c>
      <c r="C28" s="61" t="s">
        <v>382</v>
      </c>
      <c r="D28" s="31">
        <f>D29+D33</f>
        <v>2398500</v>
      </c>
      <c r="E28" s="31">
        <f>E29+E33</f>
        <v>1363791.42</v>
      </c>
      <c r="F28" s="63">
        <f>D28-E28</f>
        <v>1034708.5800000001</v>
      </c>
      <c r="G28" s="32"/>
      <c r="H28" s="32"/>
      <c r="I28" s="32"/>
      <c r="J28" s="32"/>
      <c r="K28" s="32"/>
      <c r="L28" s="32"/>
      <c r="M28" s="32"/>
    </row>
    <row r="29" spans="1:13" s="23" customFormat="1" ht="12.75">
      <c r="A29" s="34" t="s">
        <v>128</v>
      </c>
      <c r="B29" s="56">
        <v>200</v>
      </c>
      <c r="C29" s="61" t="s">
        <v>152</v>
      </c>
      <c r="D29" s="31">
        <f>D30</f>
        <v>2299900</v>
      </c>
      <c r="E29" s="31">
        <f>E30</f>
        <v>1338124.13</v>
      </c>
      <c r="F29" s="63">
        <f t="shared" si="0"/>
        <v>961775.8700000001</v>
      </c>
      <c r="G29" s="32"/>
      <c r="H29" s="32"/>
      <c r="I29" s="32"/>
      <c r="J29" s="32"/>
      <c r="K29" s="32"/>
      <c r="L29" s="32"/>
      <c r="M29" s="32"/>
    </row>
    <row r="30" spans="1:13" s="23" customFormat="1" ht="24">
      <c r="A30" s="34" t="s">
        <v>153</v>
      </c>
      <c r="B30" s="56">
        <v>200</v>
      </c>
      <c r="C30" s="61" t="s">
        <v>154</v>
      </c>
      <c r="D30" s="31">
        <f>D31+D32</f>
        <v>2299900</v>
      </c>
      <c r="E30" s="31">
        <f>E31+E32</f>
        <v>1338124.13</v>
      </c>
      <c r="F30" s="63">
        <f t="shared" si="0"/>
        <v>961775.8700000001</v>
      </c>
      <c r="G30" s="32"/>
      <c r="H30" s="32"/>
      <c r="I30" s="32"/>
      <c r="J30" s="32"/>
      <c r="K30" s="32"/>
      <c r="L30" s="32"/>
      <c r="M30" s="32"/>
    </row>
    <row r="31" spans="1:13" s="23" customFormat="1" ht="12.75">
      <c r="A31" s="34" t="s">
        <v>134</v>
      </c>
      <c r="B31" s="56">
        <v>200</v>
      </c>
      <c r="C31" s="61" t="s">
        <v>155</v>
      </c>
      <c r="D31" s="31">
        <v>1766400</v>
      </c>
      <c r="E31" s="31">
        <v>1018051.89</v>
      </c>
      <c r="F31" s="63">
        <f t="shared" si="0"/>
        <v>748348.11</v>
      </c>
      <c r="G31" s="32"/>
      <c r="H31" s="32"/>
      <c r="I31" s="32"/>
      <c r="J31" s="32"/>
      <c r="K31" s="32"/>
      <c r="L31" s="32"/>
      <c r="M31" s="32"/>
    </row>
    <row r="32" spans="1:13" s="23" customFormat="1" ht="12.75">
      <c r="A32" s="34" t="s">
        <v>144</v>
      </c>
      <c r="B32" s="56">
        <v>200</v>
      </c>
      <c r="C32" s="61" t="s">
        <v>156</v>
      </c>
      <c r="D32" s="31">
        <v>533500</v>
      </c>
      <c r="E32" s="31">
        <v>320072.24</v>
      </c>
      <c r="F32" s="63">
        <f t="shared" si="0"/>
        <v>213427.76</v>
      </c>
      <c r="G32" s="32"/>
      <c r="H32" s="32"/>
      <c r="I32" s="32"/>
      <c r="J32" s="32"/>
      <c r="K32" s="32"/>
      <c r="L32" s="32"/>
      <c r="M32" s="32"/>
    </row>
    <row r="33" spans="1:13" s="23" customFormat="1" ht="24">
      <c r="A33" s="34" t="s">
        <v>138</v>
      </c>
      <c r="B33" s="56">
        <v>200</v>
      </c>
      <c r="C33" s="61" t="s">
        <v>157</v>
      </c>
      <c r="D33" s="31">
        <f>D34</f>
        <v>98600</v>
      </c>
      <c r="E33" s="31">
        <f>E34</f>
        <v>25667.29</v>
      </c>
      <c r="F33" s="63">
        <f t="shared" si="0"/>
        <v>72932.70999999999</v>
      </c>
      <c r="G33" s="32"/>
      <c r="H33" s="32"/>
      <c r="I33" s="32"/>
      <c r="J33" s="32"/>
      <c r="K33" s="32"/>
      <c r="L33" s="32"/>
      <c r="M33" s="32"/>
    </row>
    <row r="34" spans="1:13" s="23" customFormat="1" ht="24">
      <c r="A34" s="34" t="s">
        <v>153</v>
      </c>
      <c r="B34" s="56">
        <v>200</v>
      </c>
      <c r="C34" s="61" t="s">
        <v>158</v>
      </c>
      <c r="D34" s="31">
        <f>D35+D36</f>
        <v>98600</v>
      </c>
      <c r="E34" s="31">
        <f>E35+E36</f>
        <v>25667.29</v>
      </c>
      <c r="F34" s="63">
        <f t="shared" si="0"/>
        <v>72932.70999999999</v>
      </c>
      <c r="G34" s="32"/>
      <c r="H34" s="32"/>
      <c r="I34" s="32"/>
      <c r="J34" s="32"/>
      <c r="K34" s="32"/>
      <c r="L34" s="32"/>
      <c r="M34" s="32"/>
    </row>
    <row r="35" spans="1:13" s="23" customFormat="1" ht="12.75">
      <c r="A35" s="34" t="s">
        <v>142</v>
      </c>
      <c r="B35" s="56">
        <v>200</v>
      </c>
      <c r="C35" s="61" t="s">
        <v>159</v>
      </c>
      <c r="D35" s="31">
        <v>75700</v>
      </c>
      <c r="E35" s="31">
        <v>19790</v>
      </c>
      <c r="F35" s="63">
        <f t="shared" si="0"/>
        <v>55910</v>
      </c>
      <c r="G35" s="32"/>
      <c r="H35" s="32"/>
      <c r="I35" s="32"/>
      <c r="J35" s="32"/>
      <c r="K35" s="32"/>
      <c r="L35" s="32"/>
      <c r="M35" s="32"/>
    </row>
    <row r="36" spans="1:13" s="23" customFormat="1" ht="12.75">
      <c r="A36" s="34" t="s">
        <v>144</v>
      </c>
      <c r="B36" s="56">
        <v>200</v>
      </c>
      <c r="C36" s="61" t="s">
        <v>160</v>
      </c>
      <c r="D36" s="31">
        <v>22900</v>
      </c>
      <c r="E36" s="31">
        <v>5877.29</v>
      </c>
      <c r="F36" s="63">
        <f t="shared" si="0"/>
        <v>17022.71</v>
      </c>
      <c r="G36" s="32"/>
      <c r="H36" s="32"/>
      <c r="I36" s="32"/>
      <c r="J36" s="32"/>
      <c r="K36" s="32"/>
      <c r="L36" s="32"/>
      <c r="M36" s="32"/>
    </row>
    <row r="37" spans="1:13" s="23" customFormat="1" ht="24">
      <c r="A37" s="34" t="s">
        <v>412</v>
      </c>
      <c r="B37" s="56">
        <v>200</v>
      </c>
      <c r="C37" s="61" t="s">
        <v>383</v>
      </c>
      <c r="D37" s="31">
        <f>D38</f>
        <v>546000</v>
      </c>
      <c r="E37" s="31">
        <f>E38</f>
        <v>316918.87</v>
      </c>
      <c r="F37" s="63">
        <f>D37-E37</f>
        <v>229081.13</v>
      </c>
      <c r="G37" s="32"/>
      <c r="H37" s="32"/>
      <c r="I37" s="32"/>
      <c r="J37" s="32"/>
      <c r="K37" s="32"/>
      <c r="L37" s="32"/>
      <c r="M37" s="32"/>
    </row>
    <row r="38" spans="1:13" s="23" customFormat="1" ht="24">
      <c r="A38" s="34" t="s">
        <v>413</v>
      </c>
      <c r="B38" s="56">
        <v>200</v>
      </c>
      <c r="C38" s="61" t="s">
        <v>384</v>
      </c>
      <c r="D38" s="31">
        <f>D39+D47</f>
        <v>546000</v>
      </c>
      <c r="E38" s="31">
        <f>E39+E47</f>
        <v>316918.87</v>
      </c>
      <c r="F38" s="63">
        <f>D38-E38</f>
        <v>229081.13</v>
      </c>
      <c r="G38" s="32"/>
      <c r="H38" s="32"/>
      <c r="I38" s="32"/>
      <c r="J38" s="32"/>
      <c r="K38" s="32"/>
      <c r="L38" s="32"/>
      <c r="M38" s="32"/>
    </row>
    <row r="39" spans="1:13" s="23" customFormat="1" ht="36">
      <c r="A39" s="34" t="s">
        <v>161</v>
      </c>
      <c r="B39" s="56">
        <v>200</v>
      </c>
      <c r="C39" s="61" t="s">
        <v>162</v>
      </c>
      <c r="D39" s="31">
        <f>D41+D45</f>
        <v>233000</v>
      </c>
      <c r="E39" s="31">
        <f>E41+E45</f>
        <v>122716.44</v>
      </c>
      <c r="F39" s="63">
        <f t="shared" si="0"/>
        <v>110283.56</v>
      </c>
      <c r="G39" s="32"/>
      <c r="H39" s="32"/>
      <c r="I39" s="32"/>
      <c r="J39" s="32"/>
      <c r="K39" s="32"/>
      <c r="L39" s="32"/>
      <c r="M39" s="32"/>
    </row>
    <row r="40" spans="1:13" s="23" customFormat="1" ht="12.75">
      <c r="A40" s="34" t="s">
        <v>130</v>
      </c>
      <c r="B40" s="56">
        <v>200</v>
      </c>
      <c r="C40" s="61" t="s">
        <v>386</v>
      </c>
      <c r="D40" s="31">
        <f>D41</f>
        <v>233000</v>
      </c>
      <c r="E40" s="31">
        <f>E41</f>
        <v>122716.44</v>
      </c>
      <c r="F40" s="63">
        <f t="shared" si="0"/>
        <v>110283.56</v>
      </c>
      <c r="G40" s="32"/>
      <c r="H40" s="32"/>
      <c r="I40" s="32"/>
      <c r="J40" s="32"/>
      <c r="K40" s="32"/>
      <c r="L40" s="32"/>
      <c r="M40" s="32"/>
    </row>
    <row r="41" spans="1:13" s="23" customFormat="1" ht="12.75">
      <c r="A41" s="34" t="s">
        <v>163</v>
      </c>
      <c r="B41" s="56">
        <v>200</v>
      </c>
      <c r="C41" s="61" t="s">
        <v>164</v>
      </c>
      <c r="D41" s="31">
        <f>D42+D44+D43</f>
        <v>233000</v>
      </c>
      <c r="E41" s="31">
        <f>E42+E43+E44</f>
        <v>122716.44</v>
      </c>
      <c r="F41" s="63">
        <f t="shared" si="0"/>
        <v>110283.56</v>
      </c>
      <c r="G41" s="32"/>
      <c r="H41" s="32"/>
      <c r="I41" s="32"/>
      <c r="J41" s="32"/>
      <c r="K41" s="32"/>
      <c r="L41" s="32"/>
      <c r="M41" s="32"/>
    </row>
    <row r="42" spans="1:13" s="23" customFormat="1" ht="12.75">
      <c r="A42" s="34" t="s">
        <v>165</v>
      </c>
      <c r="B42" s="56">
        <v>200</v>
      </c>
      <c r="C42" s="61" t="s">
        <v>166</v>
      </c>
      <c r="D42" s="31">
        <v>74400</v>
      </c>
      <c r="E42" s="31">
        <v>45042.02</v>
      </c>
      <c r="F42" s="63">
        <f t="shared" si="0"/>
        <v>29357.980000000003</v>
      </c>
      <c r="G42" s="32"/>
      <c r="H42" s="32"/>
      <c r="I42" s="32"/>
      <c r="J42" s="32"/>
      <c r="K42" s="32"/>
      <c r="L42" s="32"/>
      <c r="M42" s="32"/>
    </row>
    <row r="43" spans="1:13" s="23" customFormat="1" ht="12.75">
      <c r="A43" s="34" t="s">
        <v>167</v>
      </c>
      <c r="B43" s="56">
        <v>200</v>
      </c>
      <c r="C43" s="61" t="s">
        <v>168</v>
      </c>
      <c r="D43" s="31">
        <v>15300</v>
      </c>
      <c r="E43" s="31">
        <v>5700</v>
      </c>
      <c r="F43" s="63">
        <f t="shared" si="0"/>
        <v>9600</v>
      </c>
      <c r="G43" s="32"/>
      <c r="H43" s="32"/>
      <c r="I43" s="32"/>
      <c r="J43" s="32"/>
      <c r="K43" s="32"/>
      <c r="L43" s="32"/>
      <c r="M43" s="32"/>
    </row>
    <row r="44" spans="1:13" s="23" customFormat="1" ht="12.75">
      <c r="A44" s="34" t="s">
        <v>169</v>
      </c>
      <c r="B44" s="56">
        <v>200</v>
      </c>
      <c r="C44" s="61" t="s">
        <v>170</v>
      </c>
      <c r="D44" s="31">
        <v>143300</v>
      </c>
      <c r="E44" s="31">
        <v>71974.42</v>
      </c>
      <c r="F44" s="63">
        <f t="shared" si="0"/>
        <v>71325.58</v>
      </c>
      <c r="G44" s="32"/>
      <c r="H44" s="32"/>
      <c r="I44" s="32"/>
      <c r="J44" s="32"/>
      <c r="K44" s="32"/>
      <c r="L44" s="32"/>
      <c r="M44" s="32"/>
    </row>
    <row r="45" spans="1:13" s="23" customFormat="1" ht="12.75" hidden="1">
      <c r="A45" s="36" t="s">
        <v>171</v>
      </c>
      <c r="B45" s="57">
        <v>200</v>
      </c>
      <c r="C45" s="64" t="s">
        <v>172</v>
      </c>
      <c r="D45" s="37">
        <f>D46</f>
        <v>0</v>
      </c>
      <c r="E45" s="37">
        <f>E46</f>
        <v>0</v>
      </c>
      <c r="F45" s="65">
        <f t="shared" si="0"/>
        <v>0</v>
      </c>
      <c r="G45" s="32"/>
      <c r="H45" s="32"/>
      <c r="I45" s="32"/>
      <c r="J45" s="32"/>
      <c r="K45" s="32"/>
      <c r="L45" s="32"/>
      <c r="M45" s="32"/>
    </row>
    <row r="46" spans="1:13" s="23" customFormat="1" ht="12.75" hidden="1">
      <c r="A46" s="36" t="s">
        <v>173</v>
      </c>
      <c r="B46" s="57">
        <v>200</v>
      </c>
      <c r="C46" s="64" t="s">
        <v>174</v>
      </c>
      <c r="D46" s="37"/>
      <c r="E46" s="37"/>
      <c r="F46" s="65">
        <f t="shared" si="0"/>
        <v>0</v>
      </c>
      <c r="G46" s="32"/>
      <c r="H46" s="32"/>
      <c r="I46" s="32"/>
      <c r="J46" s="32"/>
      <c r="K46" s="32"/>
      <c r="L46" s="32"/>
      <c r="M46" s="32"/>
    </row>
    <row r="47" spans="1:13" s="23" customFormat="1" ht="35.25" customHeight="1">
      <c r="A47" s="36" t="s">
        <v>175</v>
      </c>
      <c r="B47" s="57">
        <v>200</v>
      </c>
      <c r="C47" s="64" t="s">
        <v>176</v>
      </c>
      <c r="D47" s="37">
        <f>D49+D55</f>
        <v>313000</v>
      </c>
      <c r="E47" s="37">
        <f>E49+E55</f>
        <v>194202.43</v>
      </c>
      <c r="F47" s="65">
        <f t="shared" si="0"/>
        <v>118797.57</v>
      </c>
      <c r="G47" s="32"/>
      <c r="H47" s="32"/>
      <c r="I47" s="32"/>
      <c r="J47" s="32"/>
      <c r="K47" s="32"/>
      <c r="L47" s="32"/>
      <c r="M47" s="32"/>
    </row>
    <row r="48" spans="1:13" s="23" customFormat="1" ht="18" customHeight="1">
      <c r="A48" s="36" t="s">
        <v>130</v>
      </c>
      <c r="B48" s="57">
        <v>200</v>
      </c>
      <c r="C48" s="64" t="s">
        <v>385</v>
      </c>
      <c r="D48" s="37">
        <f>D49</f>
        <v>92500</v>
      </c>
      <c r="E48" s="37">
        <f>E49</f>
        <v>66489.75</v>
      </c>
      <c r="F48" s="65">
        <v>194.51</v>
      </c>
      <c r="G48" s="32"/>
      <c r="H48" s="32"/>
      <c r="I48" s="32"/>
      <c r="J48" s="32"/>
      <c r="K48" s="32"/>
      <c r="L48" s="32"/>
      <c r="M48" s="32"/>
    </row>
    <row r="49" spans="1:13" s="23" customFormat="1" ht="12.75">
      <c r="A49" s="36" t="s">
        <v>163</v>
      </c>
      <c r="B49" s="57">
        <v>200</v>
      </c>
      <c r="C49" s="64" t="s">
        <v>177</v>
      </c>
      <c r="D49" s="37">
        <f>D51+D52+D53+D54+D50</f>
        <v>92500</v>
      </c>
      <c r="E49" s="37">
        <f>E51+E52+E53+E54+E50</f>
        <v>66489.75</v>
      </c>
      <c r="F49" s="65">
        <f t="shared" si="0"/>
        <v>26010.25</v>
      </c>
      <c r="G49" s="32"/>
      <c r="H49" s="32"/>
      <c r="I49" s="32"/>
      <c r="J49" s="32"/>
      <c r="K49" s="32"/>
      <c r="L49" s="32"/>
      <c r="M49" s="32"/>
    </row>
    <row r="50" spans="1:13" s="23" customFormat="1" ht="12.75">
      <c r="A50" s="36" t="s">
        <v>165</v>
      </c>
      <c r="B50" s="57">
        <v>200</v>
      </c>
      <c r="C50" s="64" t="s">
        <v>178</v>
      </c>
      <c r="D50" s="37">
        <v>1000</v>
      </c>
      <c r="E50" s="37">
        <v>170.2</v>
      </c>
      <c r="F50" s="65">
        <f t="shared" si="0"/>
        <v>829.8</v>
      </c>
      <c r="G50" s="32"/>
      <c r="H50" s="32"/>
      <c r="I50" s="32"/>
      <c r="J50" s="32"/>
      <c r="K50" s="32"/>
      <c r="L50" s="32"/>
      <c r="M50" s="32"/>
    </row>
    <row r="51" spans="1:13" s="23" customFormat="1" ht="12.75" hidden="1">
      <c r="A51" s="36" t="s">
        <v>179</v>
      </c>
      <c r="B51" s="57">
        <v>200</v>
      </c>
      <c r="C51" s="64" t="s">
        <v>180</v>
      </c>
      <c r="D51" s="37">
        <f>1000-1000</f>
        <v>0</v>
      </c>
      <c r="E51" s="37">
        <v>0</v>
      </c>
      <c r="F51" s="65">
        <f t="shared" si="0"/>
        <v>0</v>
      </c>
      <c r="G51" s="32"/>
      <c r="H51" s="32"/>
      <c r="I51" s="32"/>
      <c r="J51" s="32"/>
      <c r="K51" s="32"/>
      <c r="L51" s="32"/>
      <c r="M51" s="32"/>
    </row>
    <row r="52" spans="1:13" s="23" customFormat="1" ht="12.75">
      <c r="A52" s="36" t="s">
        <v>181</v>
      </c>
      <c r="B52" s="57">
        <v>200</v>
      </c>
      <c r="C52" s="64" t="s">
        <v>182</v>
      </c>
      <c r="D52" s="37">
        <v>27200</v>
      </c>
      <c r="E52" s="37">
        <v>13691.05</v>
      </c>
      <c r="F52" s="65">
        <f t="shared" si="0"/>
        <v>13508.95</v>
      </c>
      <c r="G52" s="32"/>
      <c r="H52" s="32"/>
      <c r="I52" s="32"/>
      <c r="J52" s="32"/>
      <c r="K52" s="32"/>
      <c r="L52" s="32"/>
      <c r="M52" s="32"/>
    </row>
    <row r="53" spans="1:13" s="23" customFormat="1" ht="12.75">
      <c r="A53" s="36" t="s">
        <v>167</v>
      </c>
      <c r="B53" s="57">
        <v>200</v>
      </c>
      <c r="C53" s="64" t="s">
        <v>183</v>
      </c>
      <c r="D53" s="37">
        <f>42300</f>
        <v>42300</v>
      </c>
      <c r="E53" s="37">
        <v>33479</v>
      </c>
      <c r="F53" s="65">
        <f t="shared" si="0"/>
        <v>8821</v>
      </c>
      <c r="G53" s="32"/>
      <c r="H53" s="32"/>
      <c r="I53" s="32"/>
      <c r="J53" s="32"/>
      <c r="K53" s="32"/>
      <c r="L53" s="32"/>
      <c r="M53" s="32"/>
    </row>
    <row r="54" spans="1:13" s="23" customFormat="1" ht="12.75">
      <c r="A54" s="36" t="s">
        <v>169</v>
      </c>
      <c r="B54" s="57">
        <v>200</v>
      </c>
      <c r="C54" s="64" t="s">
        <v>184</v>
      </c>
      <c r="D54" s="37">
        <v>22000</v>
      </c>
      <c r="E54" s="37">
        <v>19149.5</v>
      </c>
      <c r="F54" s="65">
        <f t="shared" si="0"/>
        <v>2850.5</v>
      </c>
      <c r="G54" s="32"/>
      <c r="H54" s="32"/>
      <c r="I54" s="32"/>
      <c r="J54" s="32"/>
      <c r="K54" s="32"/>
      <c r="L54" s="32"/>
      <c r="M54" s="32"/>
    </row>
    <row r="55" spans="1:13" s="23" customFormat="1" ht="12.75">
      <c r="A55" s="36" t="s">
        <v>171</v>
      </c>
      <c r="B55" s="57">
        <v>200</v>
      </c>
      <c r="C55" s="64" t="s">
        <v>185</v>
      </c>
      <c r="D55" s="37">
        <f>D56</f>
        <v>220500</v>
      </c>
      <c r="E55" s="37">
        <f>E56</f>
        <v>127712.68</v>
      </c>
      <c r="F55" s="65">
        <f t="shared" si="0"/>
        <v>92787.32</v>
      </c>
      <c r="G55" s="32"/>
      <c r="H55" s="32"/>
      <c r="I55" s="32"/>
      <c r="J55" s="32"/>
      <c r="K55" s="32"/>
      <c r="L55" s="32"/>
      <c r="M55" s="32"/>
    </row>
    <row r="56" spans="1:13" s="23" customFormat="1" ht="24">
      <c r="A56" s="36" t="s">
        <v>186</v>
      </c>
      <c r="B56" s="57">
        <v>200</v>
      </c>
      <c r="C56" s="64" t="s">
        <v>187</v>
      </c>
      <c r="D56" s="37">
        <f>233900-13400</f>
        <v>220500</v>
      </c>
      <c r="E56" s="37">
        <v>127712.68</v>
      </c>
      <c r="F56" s="65">
        <f t="shared" si="0"/>
        <v>92787.32</v>
      </c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218</v>
      </c>
      <c r="B57" s="57">
        <v>200</v>
      </c>
      <c r="C57" s="64" t="s">
        <v>387</v>
      </c>
      <c r="D57" s="37">
        <f>D61+D58</f>
        <v>28000</v>
      </c>
      <c r="E57" s="37">
        <f>E61+E58</f>
        <v>27294.12</v>
      </c>
      <c r="F57" s="65">
        <f>D57-E57</f>
        <v>705.880000000001</v>
      </c>
      <c r="G57" s="32"/>
      <c r="H57" s="32"/>
      <c r="I57" s="32"/>
      <c r="J57" s="32"/>
      <c r="K57" s="32"/>
      <c r="L57" s="32"/>
      <c r="M57" s="32"/>
    </row>
    <row r="58" spans="1:13" s="23" customFormat="1" ht="108">
      <c r="A58" s="96" t="s">
        <v>504</v>
      </c>
      <c r="B58" s="57">
        <v>200</v>
      </c>
      <c r="C58" s="64" t="s">
        <v>505</v>
      </c>
      <c r="D58" s="37">
        <f>D59</f>
        <v>26000</v>
      </c>
      <c r="E58" s="37">
        <f>E59</f>
        <v>26000</v>
      </c>
      <c r="F58" s="65">
        <f>D58-E58</f>
        <v>0</v>
      </c>
      <c r="G58" s="32"/>
      <c r="H58" s="32"/>
      <c r="I58" s="32"/>
      <c r="J58" s="32"/>
      <c r="K58" s="32"/>
      <c r="L58" s="32"/>
      <c r="M58" s="32"/>
    </row>
    <row r="59" spans="1:13" s="23" customFormat="1" ht="12.75">
      <c r="A59" s="36" t="s">
        <v>130</v>
      </c>
      <c r="B59" s="57">
        <v>200</v>
      </c>
      <c r="C59" s="64" t="s">
        <v>506</v>
      </c>
      <c r="D59" s="37">
        <f>D60</f>
        <v>26000</v>
      </c>
      <c r="E59" s="37">
        <f>E60</f>
        <v>26000</v>
      </c>
      <c r="F59" s="65">
        <f>D59-E59</f>
        <v>0</v>
      </c>
      <c r="G59" s="32"/>
      <c r="H59" s="32"/>
      <c r="I59" s="32"/>
      <c r="J59" s="32"/>
      <c r="K59" s="32"/>
      <c r="L59" s="32"/>
      <c r="M59" s="32"/>
    </row>
    <row r="60" spans="1:13" s="23" customFormat="1" ht="12.75">
      <c r="A60" s="36" t="s">
        <v>190</v>
      </c>
      <c r="B60" s="57">
        <v>200</v>
      </c>
      <c r="C60" s="64" t="s">
        <v>507</v>
      </c>
      <c r="D60" s="37">
        <v>26000</v>
      </c>
      <c r="E60" s="37">
        <v>26000</v>
      </c>
      <c r="F60" s="65">
        <f>D60-E60</f>
        <v>0</v>
      </c>
      <c r="G60" s="32"/>
      <c r="H60" s="32"/>
      <c r="I60" s="32"/>
      <c r="J60" s="32"/>
      <c r="K60" s="32"/>
      <c r="L60" s="32"/>
      <c r="M60" s="32"/>
    </row>
    <row r="61" spans="1:13" s="23" customFormat="1" ht="12.75">
      <c r="A61" s="36" t="s">
        <v>414</v>
      </c>
      <c r="B61" s="57">
        <v>200</v>
      </c>
      <c r="C61" s="64" t="s">
        <v>388</v>
      </c>
      <c r="D61" s="37">
        <v>2000</v>
      </c>
      <c r="E61" s="37">
        <f>E62+E65</f>
        <v>1294.12</v>
      </c>
      <c r="F61" s="65">
        <f>D61-E61</f>
        <v>705.8800000000001</v>
      </c>
      <c r="G61" s="32"/>
      <c r="H61" s="32"/>
      <c r="I61" s="32"/>
      <c r="J61" s="32"/>
      <c r="K61" s="32"/>
      <c r="L61" s="32"/>
      <c r="M61" s="32"/>
    </row>
    <row r="62" spans="1:13" s="23" customFormat="1" ht="24">
      <c r="A62" s="36" t="s">
        <v>188</v>
      </c>
      <c r="B62" s="57">
        <v>200</v>
      </c>
      <c r="C62" s="64" t="s">
        <v>189</v>
      </c>
      <c r="D62" s="37">
        <f>D64</f>
        <v>1100</v>
      </c>
      <c r="E62" s="37">
        <f>E64</f>
        <v>644.46</v>
      </c>
      <c r="F62" s="65">
        <f t="shared" si="0"/>
        <v>455.53999999999996</v>
      </c>
      <c r="G62" s="32"/>
      <c r="H62" s="32"/>
      <c r="I62" s="32"/>
      <c r="J62" s="32"/>
      <c r="K62" s="32"/>
      <c r="L62" s="32"/>
      <c r="M62" s="32"/>
    </row>
    <row r="63" spans="1:13" s="23" customFormat="1" ht="12.75">
      <c r="A63" s="36" t="s">
        <v>130</v>
      </c>
      <c r="B63" s="57">
        <v>200</v>
      </c>
      <c r="C63" s="64" t="s">
        <v>389</v>
      </c>
      <c r="D63" s="37">
        <f>D64</f>
        <v>1100</v>
      </c>
      <c r="E63" s="37">
        <f>E64</f>
        <v>644.46</v>
      </c>
      <c r="F63" s="65">
        <f>D63-E63</f>
        <v>455.53999999999996</v>
      </c>
      <c r="G63" s="32"/>
      <c r="H63" s="32"/>
      <c r="I63" s="32"/>
      <c r="J63" s="32"/>
      <c r="K63" s="32"/>
      <c r="L63" s="32"/>
      <c r="M63" s="32"/>
    </row>
    <row r="64" spans="1:13" s="23" customFormat="1" ht="12.75">
      <c r="A64" s="36" t="s">
        <v>190</v>
      </c>
      <c r="B64" s="57">
        <v>200</v>
      </c>
      <c r="C64" s="64" t="s">
        <v>191</v>
      </c>
      <c r="D64" s="37">
        <v>1100</v>
      </c>
      <c r="E64" s="37">
        <v>644.46</v>
      </c>
      <c r="F64" s="65">
        <f t="shared" si="0"/>
        <v>455.53999999999996</v>
      </c>
      <c r="G64" s="32"/>
      <c r="H64" s="32"/>
      <c r="I64" s="32"/>
      <c r="J64" s="32"/>
      <c r="K64" s="32"/>
      <c r="L64" s="32"/>
      <c r="M64" s="32"/>
    </row>
    <row r="65" spans="1:13" s="23" customFormat="1" ht="24">
      <c r="A65" s="36" t="s">
        <v>192</v>
      </c>
      <c r="B65" s="57">
        <v>200</v>
      </c>
      <c r="C65" s="64" t="s">
        <v>193</v>
      </c>
      <c r="D65" s="37">
        <f>D67</f>
        <v>900</v>
      </c>
      <c r="E65" s="37">
        <f>E67</f>
        <v>649.66</v>
      </c>
      <c r="F65" s="65">
        <f t="shared" si="0"/>
        <v>250.34000000000003</v>
      </c>
      <c r="G65" s="32"/>
      <c r="H65" s="32"/>
      <c r="I65" s="32"/>
      <c r="J65" s="32"/>
      <c r="K65" s="32"/>
      <c r="L65" s="32"/>
      <c r="M65" s="32"/>
    </row>
    <row r="66" spans="1:13" s="23" customFormat="1" ht="12.75">
      <c r="A66" s="36" t="s">
        <v>130</v>
      </c>
      <c r="B66" s="57">
        <v>200</v>
      </c>
      <c r="C66" s="64" t="s">
        <v>390</v>
      </c>
      <c r="D66" s="37">
        <f>D67</f>
        <v>900</v>
      </c>
      <c r="E66" s="37">
        <f>E67</f>
        <v>649.66</v>
      </c>
      <c r="F66" s="65">
        <f>D66-E66</f>
        <v>250.34000000000003</v>
      </c>
      <c r="G66" s="32"/>
      <c r="H66" s="32"/>
      <c r="I66" s="32"/>
      <c r="J66" s="32"/>
      <c r="K66" s="32"/>
      <c r="L66" s="32"/>
      <c r="M66" s="32"/>
    </row>
    <row r="67" spans="1:13" s="23" customFormat="1" ht="12.75">
      <c r="A67" s="38" t="s">
        <v>190</v>
      </c>
      <c r="B67" s="57">
        <v>200</v>
      </c>
      <c r="C67" s="64" t="s">
        <v>194</v>
      </c>
      <c r="D67" s="37">
        <v>900</v>
      </c>
      <c r="E67" s="37">
        <v>649.66</v>
      </c>
      <c r="F67" s="65">
        <f t="shared" si="0"/>
        <v>250.34000000000003</v>
      </c>
      <c r="G67" s="32"/>
      <c r="H67" s="32"/>
      <c r="I67" s="32"/>
      <c r="J67" s="32"/>
      <c r="K67" s="32"/>
      <c r="L67" s="32"/>
      <c r="M67" s="32"/>
    </row>
    <row r="68" spans="1:13" s="23" customFormat="1" ht="36.75" customHeight="1">
      <c r="A68" s="97" t="s">
        <v>433</v>
      </c>
      <c r="B68" s="57">
        <v>200</v>
      </c>
      <c r="C68" s="64" t="s">
        <v>510</v>
      </c>
      <c r="D68" s="37">
        <f>D69</f>
        <v>300000</v>
      </c>
      <c r="E68" s="37">
        <f>E69</f>
        <v>0</v>
      </c>
      <c r="F68" s="65">
        <f t="shared" si="0"/>
        <v>300000</v>
      </c>
      <c r="G68" s="32"/>
      <c r="H68" s="32"/>
      <c r="I68" s="32"/>
      <c r="J68" s="32"/>
      <c r="K68" s="32"/>
      <c r="L68" s="32"/>
      <c r="M68" s="32"/>
    </row>
    <row r="69" spans="1:13" s="23" customFormat="1" ht="24">
      <c r="A69" s="98" t="s">
        <v>412</v>
      </c>
      <c r="B69" s="57">
        <v>200</v>
      </c>
      <c r="C69" s="64" t="s">
        <v>508</v>
      </c>
      <c r="D69" s="37">
        <f>D70</f>
        <v>300000</v>
      </c>
      <c r="E69" s="37">
        <f>E70</f>
        <v>0</v>
      </c>
      <c r="F69" s="65">
        <f t="shared" si="0"/>
        <v>300000</v>
      </c>
      <c r="G69" s="32"/>
      <c r="H69" s="32"/>
      <c r="I69" s="32"/>
      <c r="J69" s="32"/>
      <c r="K69" s="32"/>
      <c r="L69" s="32"/>
      <c r="M69" s="32"/>
    </row>
    <row r="70" spans="1:13" s="23" customFormat="1" ht="24">
      <c r="A70" s="98" t="s">
        <v>413</v>
      </c>
      <c r="B70" s="57">
        <v>200</v>
      </c>
      <c r="C70" s="64" t="s">
        <v>511</v>
      </c>
      <c r="D70" s="37">
        <f>D71+D77</f>
        <v>300000</v>
      </c>
      <c r="E70" s="37">
        <f>E71+E77</f>
        <v>0</v>
      </c>
      <c r="F70" s="65">
        <f t="shared" si="0"/>
        <v>300000</v>
      </c>
      <c r="G70" s="32"/>
      <c r="H70" s="32"/>
      <c r="I70" s="32"/>
      <c r="J70" s="32"/>
      <c r="K70" s="32"/>
      <c r="L70" s="32"/>
      <c r="M70" s="32"/>
    </row>
    <row r="71" spans="1:13" s="23" customFormat="1" ht="36">
      <c r="A71" s="96" t="s">
        <v>509</v>
      </c>
      <c r="B71" s="57">
        <v>200</v>
      </c>
      <c r="C71" s="64" t="s">
        <v>512</v>
      </c>
      <c r="D71" s="37">
        <f>D72+D74</f>
        <v>182800</v>
      </c>
      <c r="E71" s="37">
        <f>E72+E74</f>
        <v>0</v>
      </c>
      <c r="F71" s="65">
        <f t="shared" si="0"/>
        <v>182800</v>
      </c>
      <c r="G71" s="32"/>
      <c r="H71" s="32"/>
      <c r="I71" s="32"/>
      <c r="J71" s="32"/>
      <c r="K71" s="32"/>
      <c r="L71" s="32"/>
      <c r="M71" s="32"/>
    </row>
    <row r="72" spans="1:13" s="23" customFormat="1" ht="12.75">
      <c r="A72" s="34" t="s">
        <v>130</v>
      </c>
      <c r="B72" s="57">
        <v>200</v>
      </c>
      <c r="C72" s="64" t="s">
        <v>516</v>
      </c>
      <c r="D72" s="37">
        <f>D73</f>
        <v>18000</v>
      </c>
      <c r="E72" s="37">
        <f>E73</f>
        <v>0</v>
      </c>
      <c r="F72" s="65">
        <f t="shared" si="0"/>
        <v>18000</v>
      </c>
      <c r="G72" s="32"/>
      <c r="H72" s="32"/>
      <c r="I72" s="32"/>
      <c r="J72" s="32"/>
      <c r="K72" s="32"/>
      <c r="L72" s="32"/>
      <c r="M72" s="32"/>
    </row>
    <row r="73" spans="1:13" s="23" customFormat="1" ht="12.75">
      <c r="A73" s="36" t="s">
        <v>169</v>
      </c>
      <c r="B73" s="57">
        <v>200</v>
      </c>
      <c r="C73" s="64" t="s">
        <v>514</v>
      </c>
      <c r="D73" s="37">
        <v>18000</v>
      </c>
      <c r="E73" s="37">
        <v>0</v>
      </c>
      <c r="F73" s="65">
        <f t="shared" si="0"/>
        <v>18000</v>
      </c>
      <c r="G73" s="32"/>
      <c r="H73" s="32"/>
      <c r="I73" s="32"/>
      <c r="J73" s="32"/>
      <c r="K73" s="32"/>
      <c r="L73" s="32"/>
      <c r="M73" s="32"/>
    </row>
    <row r="74" spans="1:13" s="23" customFormat="1" ht="12.75">
      <c r="A74" s="36" t="s">
        <v>171</v>
      </c>
      <c r="B74" s="57">
        <v>200</v>
      </c>
      <c r="C74" s="64" t="s">
        <v>515</v>
      </c>
      <c r="D74" s="37">
        <f>D75+D76</f>
        <v>164800</v>
      </c>
      <c r="E74" s="37">
        <f>E75+E76</f>
        <v>0</v>
      </c>
      <c r="F74" s="65">
        <f t="shared" si="0"/>
        <v>164800</v>
      </c>
      <c r="G74" s="32"/>
      <c r="H74" s="32"/>
      <c r="I74" s="32"/>
      <c r="J74" s="32"/>
      <c r="K74" s="32"/>
      <c r="L74" s="32"/>
      <c r="M74" s="32"/>
    </row>
    <row r="75" spans="1:13" s="23" customFormat="1" ht="12.75">
      <c r="A75" s="36" t="s">
        <v>173</v>
      </c>
      <c r="B75" s="57">
        <v>200</v>
      </c>
      <c r="C75" s="64" t="s">
        <v>517</v>
      </c>
      <c r="D75" s="37">
        <v>84800</v>
      </c>
      <c r="E75" s="37">
        <v>0</v>
      </c>
      <c r="F75" s="65">
        <f t="shared" si="0"/>
        <v>84800</v>
      </c>
      <c r="G75" s="32"/>
      <c r="H75" s="32"/>
      <c r="I75" s="32"/>
      <c r="J75" s="32"/>
      <c r="K75" s="32"/>
      <c r="L75" s="32"/>
      <c r="M75" s="32"/>
    </row>
    <row r="76" spans="1:13" s="23" customFormat="1" ht="24">
      <c r="A76" s="36" t="s">
        <v>186</v>
      </c>
      <c r="B76" s="57">
        <v>200</v>
      </c>
      <c r="C76" s="64" t="s">
        <v>518</v>
      </c>
      <c r="D76" s="37">
        <v>80000</v>
      </c>
      <c r="E76" s="37">
        <v>0</v>
      </c>
      <c r="F76" s="65">
        <f t="shared" si="0"/>
        <v>80000</v>
      </c>
      <c r="G76" s="32"/>
      <c r="H76" s="32"/>
      <c r="I76" s="32"/>
      <c r="J76" s="32"/>
      <c r="K76" s="32"/>
      <c r="L76" s="32"/>
      <c r="M76" s="32"/>
    </row>
    <row r="77" spans="1:13" s="23" customFormat="1" ht="36">
      <c r="A77" s="96" t="s">
        <v>175</v>
      </c>
      <c r="B77" s="57">
        <v>200</v>
      </c>
      <c r="C77" s="64" t="s">
        <v>513</v>
      </c>
      <c r="D77" s="37">
        <f>D78</f>
        <v>117200</v>
      </c>
      <c r="E77" s="37">
        <f>E78</f>
        <v>0</v>
      </c>
      <c r="F77" s="65">
        <f t="shared" si="0"/>
        <v>117200</v>
      </c>
      <c r="G77" s="32"/>
      <c r="H77" s="32"/>
      <c r="I77" s="32"/>
      <c r="J77" s="32"/>
      <c r="K77" s="32"/>
      <c r="L77" s="32"/>
      <c r="M77" s="32"/>
    </row>
    <row r="78" spans="1:13" s="23" customFormat="1" ht="12.75">
      <c r="A78" s="36" t="s">
        <v>171</v>
      </c>
      <c r="B78" s="57">
        <v>200</v>
      </c>
      <c r="C78" s="64" t="s">
        <v>519</v>
      </c>
      <c r="D78" s="37">
        <f>D79</f>
        <v>117200</v>
      </c>
      <c r="E78" s="37">
        <f>E79</f>
        <v>0</v>
      </c>
      <c r="F78" s="65">
        <f t="shared" si="0"/>
        <v>117200</v>
      </c>
      <c r="G78" s="32"/>
      <c r="H78" s="32"/>
      <c r="I78" s="32"/>
      <c r="J78" s="32"/>
      <c r="K78" s="32"/>
      <c r="L78" s="32"/>
      <c r="M78" s="32"/>
    </row>
    <row r="79" spans="1:13" s="23" customFormat="1" ht="12.75">
      <c r="A79" s="36" t="s">
        <v>173</v>
      </c>
      <c r="B79" s="57">
        <v>200</v>
      </c>
      <c r="C79" s="64" t="s">
        <v>520</v>
      </c>
      <c r="D79" s="37">
        <v>117200</v>
      </c>
      <c r="E79" s="37">
        <v>0</v>
      </c>
      <c r="F79" s="65">
        <f t="shared" si="0"/>
        <v>117200</v>
      </c>
      <c r="G79" s="32"/>
      <c r="H79" s="32"/>
      <c r="I79" s="32"/>
      <c r="J79" s="32"/>
      <c r="K79" s="32"/>
      <c r="L79" s="32"/>
      <c r="M79" s="32"/>
    </row>
    <row r="80" spans="1:13" s="23" customFormat="1" ht="15" customHeight="1">
      <c r="A80" s="36" t="s">
        <v>195</v>
      </c>
      <c r="B80" s="57">
        <v>200</v>
      </c>
      <c r="C80" s="64" t="s">
        <v>196</v>
      </c>
      <c r="D80" s="31">
        <f>D81+D88</f>
        <v>64200</v>
      </c>
      <c r="E80" s="31">
        <f>E81+E88</f>
        <v>36800</v>
      </c>
      <c r="F80" s="65">
        <f t="shared" si="0"/>
        <v>27400</v>
      </c>
      <c r="G80" s="32"/>
      <c r="H80" s="32"/>
      <c r="I80" s="32"/>
      <c r="J80" s="32"/>
      <c r="K80" s="32"/>
      <c r="L80" s="32"/>
      <c r="M80" s="32"/>
    </row>
    <row r="81" spans="1:13" s="23" customFormat="1" ht="105" customHeight="1">
      <c r="A81" s="36" t="s">
        <v>197</v>
      </c>
      <c r="B81" s="57">
        <v>200</v>
      </c>
      <c r="C81" s="64" t="s">
        <v>198</v>
      </c>
      <c r="D81" s="37">
        <v>200</v>
      </c>
      <c r="E81" s="37">
        <f>E82</f>
        <v>200</v>
      </c>
      <c r="F81" s="65">
        <f t="shared" si="0"/>
        <v>0</v>
      </c>
      <c r="G81" s="32"/>
      <c r="H81" s="32"/>
      <c r="I81" s="32"/>
      <c r="J81" s="32"/>
      <c r="K81" s="32"/>
      <c r="L81" s="32"/>
      <c r="M81" s="32"/>
    </row>
    <row r="82" spans="1:13" s="23" customFormat="1" ht="292.5" customHeight="1">
      <c r="A82" s="36" t="s">
        <v>415</v>
      </c>
      <c r="B82" s="57">
        <v>200</v>
      </c>
      <c r="C82" s="64" t="s">
        <v>199</v>
      </c>
      <c r="D82" s="37">
        <v>200</v>
      </c>
      <c r="E82" s="37">
        <f>E85</f>
        <v>200</v>
      </c>
      <c r="F82" s="65">
        <f t="shared" si="0"/>
        <v>0</v>
      </c>
      <c r="G82" s="32"/>
      <c r="H82" s="32"/>
      <c r="I82" s="32"/>
      <c r="J82" s="32"/>
      <c r="K82" s="32"/>
      <c r="L82" s="32"/>
      <c r="M82" s="32"/>
    </row>
    <row r="83" spans="1:13" s="23" customFormat="1" ht="22.5" customHeight="1">
      <c r="A83" s="34" t="s">
        <v>412</v>
      </c>
      <c r="B83" s="57">
        <v>200</v>
      </c>
      <c r="C83" s="64" t="s">
        <v>391</v>
      </c>
      <c r="D83" s="37">
        <v>200</v>
      </c>
      <c r="E83" s="37">
        <v>200</v>
      </c>
      <c r="F83" s="65">
        <v>0</v>
      </c>
      <c r="G83" s="32"/>
      <c r="H83" s="32"/>
      <c r="I83" s="32"/>
      <c r="J83" s="32"/>
      <c r="K83" s="32"/>
      <c r="L83" s="32"/>
      <c r="M83" s="32"/>
    </row>
    <row r="84" spans="1:13" s="23" customFormat="1" ht="23.25" customHeight="1">
      <c r="A84" s="34" t="s">
        <v>413</v>
      </c>
      <c r="B84" s="57">
        <v>200</v>
      </c>
      <c r="C84" s="64" t="s">
        <v>392</v>
      </c>
      <c r="D84" s="37">
        <v>200</v>
      </c>
      <c r="E84" s="37">
        <v>200</v>
      </c>
      <c r="F84" s="65">
        <v>0</v>
      </c>
      <c r="G84" s="32"/>
      <c r="H84" s="32"/>
      <c r="I84" s="32"/>
      <c r="J84" s="32"/>
      <c r="K84" s="32"/>
      <c r="L84" s="32"/>
      <c r="M84" s="32"/>
    </row>
    <row r="85" spans="1:13" s="23" customFormat="1" ht="34.5" customHeight="1">
      <c r="A85" s="36" t="s">
        <v>175</v>
      </c>
      <c r="B85" s="57">
        <v>200</v>
      </c>
      <c r="C85" s="64" t="s">
        <v>200</v>
      </c>
      <c r="D85" s="37">
        <v>200</v>
      </c>
      <c r="E85" s="37">
        <f>E86</f>
        <v>200</v>
      </c>
      <c r="F85" s="65">
        <f t="shared" si="0"/>
        <v>0</v>
      </c>
      <c r="G85" s="32"/>
      <c r="H85" s="32"/>
      <c r="I85" s="32"/>
      <c r="J85" s="32"/>
      <c r="K85" s="32"/>
      <c r="L85" s="32"/>
      <c r="M85" s="32"/>
    </row>
    <row r="86" spans="1:13" s="23" customFormat="1" ht="12.75">
      <c r="A86" s="36" t="s">
        <v>171</v>
      </c>
      <c r="B86" s="57">
        <v>200</v>
      </c>
      <c r="C86" s="64" t="s">
        <v>201</v>
      </c>
      <c r="D86" s="37">
        <v>200</v>
      </c>
      <c r="E86" s="37">
        <f>E87</f>
        <v>200</v>
      </c>
      <c r="F86" s="65">
        <f t="shared" si="0"/>
        <v>0</v>
      </c>
      <c r="G86" s="32"/>
      <c r="H86" s="32"/>
      <c r="I86" s="32"/>
      <c r="J86" s="32"/>
      <c r="K86" s="32"/>
      <c r="L86" s="32"/>
      <c r="M86" s="32"/>
    </row>
    <row r="87" spans="1:13" s="23" customFormat="1" ht="24">
      <c r="A87" s="36" t="s">
        <v>186</v>
      </c>
      <c r="B87" s="57">
        <v>200</v>
      </c>
      <c r="C87" s="64" t="s">
        <v>202</v>
      </c>
      <c r="D87" s="37">
        <v>200</v>
      </c>
      <c r="E87" s="37">
        <v>200</v>
      </c>
      <c r="F87" s="65">
        <f t="shared" si="0"/>
        <v>0</v>
      </c>
      <c r="G87" s="32"/>
      <c r="H87" s="32"/>
      <c r="I87" s="32"/>
      <c r="J87" s="32"/>
      <c r="K87" s="32"/>
      <c r="L87" s="32"/>
      <c r="M87" s="32"/>
    </row>
    <row r="88" spans="1:13" s="23" customFormat="1" ht="108" customHeight="1">
      <c r="A88" s="36" t="s">
        <v>203</v>
      </c>
      <c r="B88" s="57">
        <v>200</v>
      </c>
      <c r="C88" s="64" t="s">
        <v>204</v>
      </c>
      <c r="D88" s="37">
        <f>D90</f>
        <v>64000</v>
      </c>
      <c r="E88" s="37">
        <f>E90</f>
        <v>36600</v>
      </c>
      <c r="F88" s="65">
        <f t="shared" si="0"/>
        <v>27400</v>
      </c>
      <c r="G88" s="32"/>
      <c r="H88" s="32"/>
      <c r="I88" s="32"/>
      <c r="J88" s="32"/>
      <c r="K88" s="32"/>
      <c r="L88" s="32"/>
      <c r="M88" s="32"/>
    </row>
    <row r="89" spans="1:13" s="23" customFormat="1" ht="13.5" customHeight="1">
      <c r="A89" s="36" t="s">
        <v>195</v>
      </c>
      <c r="B89" s="57">
        <v>200</v>
      </c>
      <c r="C89" s="64" t="s">
        <v>416</v>
      </c>
      <c r="D89" s="37">
        <f>D90</f>
        <v>64000</v>
      </c>
      <c r="E89" s="37">
        <f>E90</f>
        <v>36600</v>
      </c>
      <c r="F89" s="65">
        <f>D89-E89</f>
        <v>27400</v>
      </c>
      <c r="G89" s="32"/>
      <c r="H89" s="32"/>
      <c r="I89" s="32"/>
      <c r="J89" s="32"/>
      <c r="K89" s="32"/>
      <c r="L89" s="32"/>
      <c r="M89" s="32"/>
    </row>
    <row r="90" spans="1:13" s="23" customFormat="1" ht="12.75">
      <c r="A90" s="36" t="s">
        <v>205</v>
      </c>
      <c r="B90" s="57">
        <v>200</v>
      </c>
      <c r="C90" s="64" t="s">
        <v>206</v>
      </c>
      <c r="D90" s="37">
        <f aca="true" t="shared" si="1" ref="D90:E92">D91</f>
        <v>64000</v>
      </c>
      <c r="E90" s="37">
        <f t="shared" si="1"/>
        <v>36600</v>
      </c>
      <c r="F90" s="65">
        <f t="shared" si="0"/>
        <v>27400</v>
      </c>
      <c r="G90" s="32"/>
      <c r="H90" s="32"/>
      <c r="I90" s="32"/>
      <c r="J90" s="32"/>
      <c r="K90" s="32"/>
      <c r="L90" s="32"/>
      <c r="M90" s="32"/>
    </row>
    <row r="91" spans="1:13" s="23" customFormat="1" ht="12.75">
      <c r="A91" s="36" t="s">
        <v>130</v>
      </c>
      <c r="B91" s="57">
        <v>200</v>
      </c>
      <c r="C91" s="64" t="s">
        <v>207</v>
      </c>
      <c r="D91" s="37">
        <f t="shared" si="1"/>
        <v>64000</v>
      </c>
      <c r="E91" s="37">
        <f t="shared" si="1"/>
        <v>36600</v>
      </c>
      <c r="F91" s="65">
        <f t="shared" si="0"/>
        <v>27400</v>
      </c>
      <c r="G91" s="32"/>
      <c r="H91" s="32"/>
      <c r="I91" s="32"/>
      <c r="J91" s="32"/>
      <c r="K91" s="32"/>
      <c r="L91" s="32"/>
      <c r="M91" s="32"/>
    </row>
    <row r="92" spans="1:13" s="23" customFormat="1" ht="12.75">
      <c r="A92" s="36" t="s">
        <v>208</v>
      </c>
      <c r="B92" s="57">
        <v>200</v>
      </c>
      <c r="C92" s="64" t="s">
        <v>209</v>
      </c>
      <c r="D92" s="37">
        <f t="shared" si="1"/>
        <v>64000</v>
      </c>
      <c r="E92" s="37">
        <f t="shared" si="1"/>
        <v>36600</v>
      </c>
      <c r="F92" s="65">
        <f t="shared" si="0"/>
        <v>27400</v>
      </c>
      <c r="G92" s="32"/>
      <c r="H92" s="32"/>
      <c r="I92" s="32"/>
      <c r="J92" s="32"/>
      <c r="K92" s="32"/>
      <c r="L92" s="32"/>
      <c r="M92" s="32"/>
    </row>
    <row r="93" spans="1:13" s="23" customFormat="1" ht="35.25" customHeight="1">
      <c r="A93" s="36" t="s">
        <v>210</v>
      </c>
      <c r="B93" s="57">
        <v>200</v>
      </c>
      <c r="C93" s="64" t="s">
        <v>211</v>
      </c>
      <c r="D93" s="37">
        <v>64000</v>
      </c>
      <c r="E93" s="37">
        <v>36600</v>
      </c>
      <c r="F93" s="65">
        <f t="shared" si="0"/>
        <v>27400</v>
      </c>
      <c r="G93" s="32"/>
      <c r="H93" s="32"/>
      <c r="I93" s="32"/>
      <c r="J93" s="32"/>
      <c r="K93" s="32"/>
      <c r="L93" s="32"/>
      <c r="M93" s="32"/>
    </row>
    <row r="94" spans="1:13" s="23" customFormat="1" ht="24" hidden="1">
      <c r="A94" s="71" t="s">
        <v>212</v>
      </c>
      <c r="B94" s="57">
        <v>200</v>
      </c>
      <c r="C94" s="64" t="s">
        <v>213</v>
      </c>
      <c r="D94" s="79"/>
      <c r="E94" s="79">
        <f>E95</f>
        <v>0</v>
      </c>
      <c r="F94" s="80">
        <f t="shared" si="0"/>
        <v>0</v>
      </c>
      <c r="G94" s="32"/>
      <c r="H94" s="32"/>
      <c r="I94" s="32"/>
      <c r="J94" s="32"/>
      <c r="K94" s="32"/>
      <c r="L94" s="32"/>
      <c r="M94" s="32"/>
    </row>
    <row r="95" spans="1:13" s="23" customFormat="1" ht="12.75" hidden="1">
      <c r="A95" s="36" t="s">
        <v>417</v>
      </c>
      <c r="B95" s="57">
        <v>200</v>
      </c>
      <c r="C95" s="64" t="s">
        <v>214</v>
      </c>
      <c r="D95" s="37"/>
      <c r="E95" s="37">
        <f>E96+E101</f>
        <v>0</v>
      </c>
      <c r="F95" s="65">
        <f t="shared" si="0"/>
        <v>0</v>
      </c>
      <c r="G95" s="32"/>
      <c r="H95" s="32"/>
      <c r="I95" s="32"/>
      <c r="J95" s="32"/>
      <c r="K95" s="32"/>
      <c r="L95" s="32"/>
      <c r="M95" s="32"/>
    </row>
    <row r="96" spans="1:13" s="23" customFormat="1" ht="24" hidden="1">
      <c r="A96" s="36" t="s">
        <v>215</v>
      </c>
      <c r="B96" s="57">
        <v>200</v>
      </c>
      <c r="C96" s="64" t="s">
        <v>356</v>
      </c>
      <c r="D96" s="37"/>
      <c r="E96" s="37">
        <f>E98</f>
        <v>0</v>
      </c>
      <c r="F96" s="65">
        <f t="shared" si="0"/>
        <v>0</v>
      </c>
      <c r="G96" s="32"/>
      <c r="H96" s="32"/>
      <c r="I96" s="32"/>
      <c r="J96" s="32"/>
      <c r="K96" s="32"/>
      <c r="L96" s="32"/>
      <c r="M96" s="32"/>
    </row>
    <row r="97" spans="1:13" s="23" customFormat="1" ht="12.75" hidden="1">
      <c r="A97" s="36" t="s">
        <v>218</v>
      </c>
      <c r="B97" s="57">
        <v>200</v>
      </c>
      <c r="C97" s="64" t="s">
        <v>418</v>
      </c>
      <c r="D97" s="37"/>
      <c r="E97" s="37"/>
      <c r="F97" s="65">
        <f>D97-E97</f>
        <v>0</v>
      </c>
      <c r="G97" s="32"/>
      <c r="H97" s="32"/>
      <c r="I97" s="32"/>
      <c r="J97" s="32"/>
      <c r="K97" s="32"/>
      <c r="L97" s="32"/>
      <c r="M97" s="32"/>
    </row>
    <row r="98" spans="1:13" s="23" customFormat="1" ht="12.75" hidden="1">
      <c r="A98" s="36" t="s">
        <v>419</v>
      </c>
      <c r="B98" s="57">
        <v>200</v>
      </c>
      <c r="C98" s="64" t="s">
        <v>355</v>
      </c>
      <c r="D98" s="37"/>
      <c r="E98" s="37">
        <f>E99</f>
        <v>0</v>
      </c>
      <c r="F98" s="65">
        <f t="shared" si="0"/>
        <v>0</v>
      </c>
      <c r="G98" s="32"/>
      <c r="H98" s="32"/>
      <c r="I98" s="32"/>
      <c r="J98" s="32"/>
      <c r="K98" s="32"/>
      <c r="L98" s="32"/>
      <c r="M98" s="32"/>
    </row>
    <row r="99" spans="1:13" s="23" customFormat="1" ht="12.75">
      <c r="A99" s="36" t="s">
        <v>216</v>
      </c>
      <c r="B99" s="57">
        <v>200</v>
      </c>
      <c r="C99" s="64" t="s">
        <v>471</v>
      </c>
      <c r="D99" s="37">
        <f aca="true" t="shared" si="2" ref="D99:D104">D100</f>
        <v>4000</v>
      </c>
      <c r="E99" s="37">
        <f>E100</f>
        <v>0</v>
      </c>
      <c r="F99" s="65">
        <f t="shared" si="0"/>
        <v>4000</v>
      </c>
      <c r="G99" s="32"/>
      <c r="H99" s="32"/>
      <c r="I99" s="32"/>
      <c r="J99" s="32"/>
      <c r="K99" s="32"/>
      <c r="L99" s="32"/>
      <c r="M99" s="32"/>
    </row>
    <row r="100" spans="1:13" s="23" customFormat="1" ht="12.75">
      <c r="A100" s="36" t="s">
        <v>216</v>
      </c>
      <c r="B100" s="57">
        <v>200</v>
      </c>
      <c r="C100" s="64" t="s">
        <v>465</v>
      </c>
      <c r="D100" s="37">
        <f t="shared" si="2"/>
        <v>4000</v>
      </c>
      <c r="E100" s="37">
        <f>E101</f>
        <v>0</v>
      </c>
      <c r="F100" s="65">
        <f t="shared" si="0"/>
        <v>4000</v>
      </c>
      <c r="G100" s="32"/>
      <c r="H100" s="32"/>
      <c r="I100" s="32"/>
      <c r="J100" s="32"/>
      <c r="K100" s="32"/>
      <c r="L100" s="32"/>
      <c r="M100" s="32"/>
    </row>
    <row r="101" spans="1:13" s="23" customFormat="1" ht="12.75">
      <c r="A101" s="36" t="s">
        <v>217</v>
      </c>
      <c r="B101" s="57">
        <v>200</v>
      </c>
      <c r="C101" s="64" t="s">
        <v>466</v>
      </c>
      <c r="D101" s="37">
        <f t="shared" si="2"/>
        <v>4000</v>
      </c>
      <c r="E101" s="37">
        <f>E103</f>
        <v>0</v>
      </c>
      <c r="F101" s="65">
        <f t="shared" si="0"/>
        <v>4000</v>
      </c>
      <c r="G101" s="32"/>
      <c r="H101" s="32"/>
      <c r="I101" s="32"/>
      <c r="J101" s="32"/>
      <c r="K101" s="32"/>
      <c r="L101" s="32"/>
      <c r="M101" s="32"/>
    </row>
    <row r="102" spans="1:13" s="23" customFormat="1" ht="12.75">
      <c r="A102" s="36" t="s">
        <v>218</v>
      </c>
      <c r="B102" s="57">
        <v>200</v>
      </c>
      <c r="C102" s="64" t="s">
        <v>467</v>
      </c>
      <c r="D102" s="37">
        <f t="shared" si="2"/>
        <v>4000</v>
      </c>
      <c r="E102" s="37">
        <f>E103</f>
        <v>0</v>
      </c>
      <c r="F102" s="65">
        <f>D102-E102</f>
        <v>4000</v>
      </c>
      <c r="G102" s="32"/>
      <c r="H102" s="32"/>
      <c r="I102" s="32"/>
      <c r="J102" s="32"/>
      <c r="K102" s="32"/>
      <c r="L102" s="32"/>
      <c r="M102" s="32"/>
    </row>
    <row r="103" spans="1:13" s="23" customFormat="1" ht="12.75">
      <c r="A103" s="36" t="s">
        <v>420</v>
      </c>
      <c r="B103" s="57">
        <v>200</v>
      </c>
      <c r="C103" s="64" t="s">
        <v>468</v>
      </c>
      <c r="D103" s="37">
        <f t="shared" si="2"/>
        <v>4000</v>
      </c>
      <c r="E103" s="37">
        <f>E104</f>
        <v>0</v>
      </c>
      <c r="F103" s="65">
        <f t="shared" si="0"/>
        <v>4000</v>
      </c>
      <c r="G103" s="32"/>
      <c r="H103" s="32"/>
      <c r="I103" s="32"/>
      <c r="J103" s="32"/>
      <c r="K103" s="32"/>
      <c r="L103" s="32"/>
      <c r="M103" s="32"/>
    </row>
    <row r="104" spans="1:13" s="23" customFormat="1" ht="12.75">
      <c r="A104" s="36" t="s">
        <v>130</v>
      </c>
      <c r="B104" s="57">
        <v>200</v>
      </c>
      <c r="C104" s="64" t="s">
        <v>469</v>
      </c>
      <c r="D104" s="37">
        <f t="shared" si="2"/>
        <v>4000</v>
      </c>
      <c r="E104" s="37">
        <f>E105</f>
        <v>0</v>
      </c>
      <c r="F104" s="65">
        <f t="shared" si="0"/>
        <v>4000</v>
      </c>
      <c r="G104" s="32"/>
      <c r="H104" s="32"/>
      <c r="I104" s="32"/>
      <c r="J104" s="32"/>
      <c r="K104" s="32"/>
      <c r="L104" s="32"/>
      <c r="M104" s="32"/>
    </row>
    <row r="105" spans="1:13" s="23" customFormat="1" ht="12.75">
      <c r="A105" s="36" t="s">
        <v>190</v>
      </c>
      <c r="B105" s="57">
        <v>200</v>
      </c>
      <c r="C105" s="64" t="s">
        <v>470</v>
      </c>
      <c r="D105" s="37">
        <v>4000</v>
      </c>
      <c r="E105" s="37">
        <v>0</v>
      </c>
      <c r="F105" s="65">
        <f t="shared" si="0"/>
        <v>4000</v>
      </c>
      <c r="G105" s="32"/>
      <c r="H105" s="32"/>
      <c r="I105" s="32"/>
      <c r="J105" s="32"/>
      <c r="K105" s="32"/>
      <c r="L105" s="32"/>
      <c r="M105" s="32"/>
    </row>
    <row r="106" spans="1:13" s="23" customFormat="1" ht="12.75">
      <c r="A106" s="36" t="s">
        <v>488</v>
      </c>
      <c r="B106" s="57">
        <v>200</v>
      </c>
      <c r="C106" s="64" t="s">
        <v>219</v>
      </c>
      <c r="D106" s="37">
        <f aca="true" t="shared" si="3" ref="D106:E108">D107</f>
        <v>5000</v>
      </c>
      <c r="E106" s="37">
        <f t="shared" si="3"/>
        <v>5000</v>
      </c>
      <c r="F106" s="65">
        <f t="shared" si="0"/>
        <v>0</v>
      </c>
      <c r="G106" s="32"/>
      <c r="H106" s="32"/>
      <c r="I106" s="32"/>
      <c r="J106" s="32"/>
      <c r="K106" s="32"/>
      <c r="L106" s="32"/>
      <c r="M106" s="32"/>
    </row>
    <row r="107" spans="1:13" s="23" customFormat="1" ht="12.75">
      <c r="A107" s="36" t="s">
        <v>216</v>
      </c>
      <c r="B107" s="57">
        <v>200</v>
      </c>
      <c r="C107" s="64" t="s">
        <v>491</v>
      </c>
      <c r="D107" s="37">
        <f t="shared" si="3"/>
        <v>5000</v>
      </c>
      <c r="E107" s="37">
        <f t="shared" si="3"/>
        <v>5000</v>
      </c>
      <c r="F107" s="65">
        <f t="shared" si="0"/>
        <v>0</v>
      </c>
      <c r="G107" s="32"/>
      <c r="H107" s="32"/>
      <c r="I107" s="32"/>
      <c r="J107" s="32"/>
      <c r="K107" s="32"/>
      <c r="L107" s="32"/>
      <c r="M107" s="32"/>
    </row>
    <row r="108" spans="1:13" s="23" customFormat="1" ht="12.75">
      <c r="A108" s="36" t="s">
        <v>217</v>
      </c>
      <c r="B108" s="57">
        <v>200</v>
      </c>
      <c r="C108" s="64" t="s">
        <v>489</v>
      </c>
      <c r="D108" s="37">
        <f t="shared" si="3"/>
        <v>5000</v>
      </c>
      <c r="E108" s="37">
        <f t="shared" si="3"/>
        <v>5000</v>
      </c>
      <c r="F108" s="65">
        <f t="shared" si="0"/>
        <v>0</v>
      </c>
      <c r="G108" s="32"/>
      <c r="H108" s="32"/>
      <c r="I108" s="32"/>
      <c r="J108" s="32"/>
      <c r="K108" s="32"/>
      <c r="L108" s="32"/>
      <c r="M108" s="32"/>
    </row>
    <row r="109" spans="1:13" s="23" customFormat="1" ht="12.75">
      <c r="A109" s="36" t="s">
        <v>218</v>
      </c>
      <c r="B109" s="57">
        <v>200</v>
      </c>
      <c r="C109" s="64" t="s">
        <v>490</v>
      </c>
      <c r="D109" s="37">
        <f>D110</f>
        <v>5000</v>
      </c>
      <c r="E109" s="37">
        <f>E112</f>
        <v>5000</v>
      </c>
      <c r="F109" s="65">
        <f t="shared" si="0"/>
        <v>0</v>
      </c>
      <c r="G109" s="32"/>
      <c r="H109" s="32"/>
      <c r="I109" s="32"/>
      <c r="J109" s="32"/>
      <c r="K109" s="32"/>
      <c r="L109" s="32"/>
      <c r="M109" s="32"/>
    </row>
    <row r="110" spans="1:13" s="23" customFormat="1" ht="12.75">
      <c r="A110" s="36" t="s">
        <v>414</v>
      </c>
      <c r="B110" s="57">
        <v>200</v>
      </c>
      <c r="C110" s="64" t="s">
        <v>492</v>
      </c>
      <c r="D110" s="37">
        <f>D111</f>
        <v>5000</v>
      </c>
      <c r="E110" s="37">
        <f>E111</f>
        <v>5000</v>
      </c>
      <c r="F110" s="65">
        <f>D110-E110</f>
        <v>0</v>
      </c>
      <c r="G110" s="32"/>
      <c r="H110" s="32"/>
      <c r="I110" s="32"/>
      <c r="J110" s="32"/>
      <c r="K110" s="32"/>
      <c r="L110" s="32"/>
      <c r="M110" s="32"/>
    </row>
    <row r="111" spans="1:13" s="23" customFormat="1" ht="12.75">
      <c r="A111" s="36" t="s">
        <v>130</v>
      </c>
      <c r="B111" s="57">
        <v>200</v>
      </c>
      <c r="C111" s="64" t="s">
        <v>493</v>
      </c>
      <c r="D111" s="37">
        <f>D112</f>
        <v>5000</v>
      </c>
      <c r="E111" s="37">
        <f>E112</f>
        <v>5000</v>
      </c>
      <c r="F111" s="65">
        <f t="shared" si="0"/>
        <v>0</v>
      </c>
      <c r="G111" s="32"/>
      <c r="H111" s="32"/>
      <c r="I111" s="32"/>
      <c r="J111" s="32"/>
      <c r="K111" s="32"/>
      <c r="L111" s="32"/>
      <c r="M111" s="32"/>
    </row>
    <row r="112" spans="1:13" s="23" customFormat="1" ht="12.75">
      <c r="A112" s="36" t="s">
        <v>190</v>
      </c>
      <c r="B112" s="57">
        <v>200</v>
      </c>
      <c r="C112" s="64" t="s">
        <v>494</v>
      </c>
      <c r="D112" s="37">
        <v>5000</v>
      </c>
      <c r="E112" s="37">
        <v>5000</v>
      </c>
      <c r="F112" s="65">
        <f t="shared" si="0"/>
        <v>0</v>
      </c>
      <c r="G112" s="32"/>
      <c r="H112" s="32"/>
      <c r="I112" s="32"/>
      <c r="J112" s="32"/>
      <c r="K112" s="32"/>
      <c r="L112" s="32"/>
      <c r="M112" s="32"/>
    </row>
    <row r="113" spans="1:13" s="23" customFormat="1" ht="12.75">
      <c r="A113" s="71" t="s">
        <v>220</v>
      </c>
      <c r="B113" s="57">
        <v>200</v>
      </c>
      <c r="C113" s="64" t="s">
        <v>221</v>
      </c>
      <c r="D113" s="79">
        <f aca="true" t="shared" si="4" ref="D113:E115">D114</f>
        <v>149300</v>
      </c>
      <c r="E113" s="79">
        <f t="shared" si="4"/>
        <v>66433.35</v>
      </c>
      <c r="F113" s="80">
        <f t="shared" si="0"/>
        <v>82866.65</v>
      </c>
      <c r="G113" s="32"/>
      <c r="H113" s="32"/>
      <c r="I113" s="32"/>
      <c r="J113" s="32"/>
      <c r="K113" s="32"/>
      <c r="L113" s="32"/>
      <c r="M113" s="32"/>
    </row>
    <row r="114" spans="1:13" s="23" customFormat="1" ht="24">
      <c r="A114" s="71" t="s">
        <v>222</v>
      </c>
      <c r="B114" s="57">
        <v>200</v>
      </c>
      <c r="C114" s="64" t="s">
        <v>223</v>
      </c>
      <c r="D114" s="79">
        <f t="shared" si="4"/>
        <v>149300</v>
      </c>
      <c r="E114" s="79">
        <f t="shared" si="4"/>
        <v>66433.35</v>
      </c>
      <c r="F114" s="80">
        <f t="shared" si="0"/>
        <v>82866.65</v>
      </c>
      <c r="G114" s="32"/>
      <c r="H114" s="32"/>
      <c r="I114" s="32"/>
      <c r="J114" s="32"/>
      <c r="K114" s="32"/>
      <c r="L114" s="32"/>
      <c r="M114" s="32"/>
    </row>
    <row r="115" spans="1:13" s="23" customFormat="1" ht="24">
      <c r="A115" s="36" t="s">
        <v>224</v>
      </c>
      <c r="B115" s="57">
        <v>200</v>
      </c>
      <c r="C115" s="64" t="s">
        <v>225</v>
      </c>
      <c r="D115" s="37">
        <f t="shared" si="4"/>
        <v>149300</v>
      </c>
      <c r="E115" s="37">
        <f t="shared" si="4"/>
        <v>66433.35</v>
      </c>
      <c r="F115" s="65">
        <f t="shared" si="0"/>
        <v>82866.65</v>
      </c>
      <c r="G115" s="32"/>
      <c r="H115" s="32"/>
      <c r="I115" s="32"/>
      <c r="J115" s="32"/>
      <c r="K115" s="32"/>
      <c r="L115" s="32"/>
      <c r="M115" s="32"/>
    </row>
    <row r="116" spans="1:13" s="23" customFormat="1" ht="36">
      <c r="A116" s="36" t="s">
        <v>226</v>
      </c>
      <c r="B116" s="57">
        <v>200</v>
      </c>
      <c r="C116" s="64" t="s">
        <v>227</v>
      </c>
      <c r="D116" s="37">
        <f>D119</f>
        <v>149300</v>
      </c>
      <c r="E116" s="37">
        <f>E119</f>
        <v>66433.35</v>
      </c>
      <c r="F116" s="65">
        <f t="shared" si="0"/>
        <v>82866.65</v>
      </c>
      <c r="G116" s="32"/>
      <c r="H116" s="32"/>
      <c r="I116" s="32"/>
      <c r="J116" s="32"/>
      <c r="K116" s="32"/>
      <c r="L116" s="32"/>
      <c r="M116" s="32"/>
    </row>
    <row r="117" spans="1:13" s="23" customFormat="1" ht="72">
      <c r="A117" s="34" t="s">
        <v>410</v>
      </c>
      <c r="B117" s="57">
        <v>200</v>
      </c>
      <c r="C117" s="64" t="s">
        <v>394</v>
      </c>
      <c r="D117" s="37">
        <f>D118</f>
        <v>149300</v>
      </c>
      <c r="E117" s="37">
        <f>E118</f>
        <v>66433.35</v>
      </c>
      <c r="F117" s="65">
        <f t="shared" si="0"/>
        <v>82866.65</v>
      </c>
      <c r="G117" s="32"/>
      <c r="H117" s="32"/>
      <c r="I117" s="32"/>
      <c r="J117" s="32"/>
      <c r="K117" s="32"/>
      <c r="L117" s="32"/>
      <c r="M117" s="32"/>
    </row>
    <row r="118" spans="1:13" s="23" customFormat="1" ht="36">
      <c r="A118" s="34" t="s">
        <v>411</v>
      </c>
      <c r="B118" s="57">
        <v>200</v>
      </c>
      <c r="C118" s="64" t="s">
        <v>393</v>
      </c>
      <c r="D118" s="37">
        <f>D119</f>
        <v>149300</v>
      </c>
      <c r="E118" s="37">
        <f>E119</f>
        <v>66433.35</v>
      </c>
      <c r="F118" s="65">
        <f t="shared" si="0"/>
        <v>82866.65</v>
      </c>
      <c r="G118" s="32"/>
      <c r="H118" s="32"/>
      <c r="I118" s="32"/>
      <c r="J118" s="32"/>
      <c r="K118" s="32"/>
      <c r="L118" s="32"/>
      <c r="M118" s="32"/>
    </row>
    <row r="119" spans="1:13" s="23" customFormat="1" ht="12.75">
      <c r="A119" s="36" t="s">
        <v>128</v>
      </c>
      <c r="B119" s="57">
        <v>200</v>
      </c>
      <c r="C119" s="64" t="s">
        <v>228</v>
      </c>
      <c r="D119" s="37">
        <f>D120+D126</f>
        <v>149300</v>
      </c>
      <c r="E119" s="37">
        <f>E120+E126</f>
        <v>66433.35</v>
      </c>
      <c r="F119" s="65">
        <f t="shared" si="0"/>
        <v>82866.65</v>
      </c>
      <c r="G119" s="32"/>
      <c r="H119" s="32"/>
      <c r="I119" s="32"/>
      <c r="J119" s="32"/>
      <c r="K119" s="32"/>
      <c r="L119" s="32"/>
      <c r="M119" s="32"/>
    </row>
    <row r="120" spans="1:13" s="23" customFormat="1" ht="12.75">
      <c r="A120" s="36" t="s">
        <v>130</v>
      </c>
      <c r="B120" s="57">
        <v>200</v>
      </c>
      <c r="C120" s="64" t="s">
        <v>229</v>
      </c>
      <c r="D120" s="37">
        <f>D121</f>
        <v>136200</v>
      </c>
      <c r="E120" s="37">
        <f>E121</f>
        <v>66433.35</v>
      </c>
      <c r="F120" s="65">
        <f t="shared" si="0"/>
        <v>69766.65</v>
      </c>
      <c r="G120" s="32"/>
      <c r="H120" s="32"/>
      <c r="I120" s="32"/>
      <c r="J120" s="32"/>
      <c r="K120" s="32"/>
      <c r="L120" s="32"/>
      <c r="M120" s="32"/>
    </row>
    <row r="121" spans="1:13" s="23" customFormat="1" ht="24">
      <c r="A121" s="36" t="s">
        <v>153</v>
      </c>
      <c r="B121" s="57">
        <v>200</v>
      </c>
      <c r="C121" s="64" t="s">
        <v>230</v>
      </c>
      <c r="D121" s="37">
        <f>D122+D123</f>
        <v>136200</v>
      </c>
      <c r="E121" s="37">
        <f>E122+E123</f>
        <v>66433.35</v>
      </c>
      <c r="F121" s="65">
        <f aca="true" t="shared" si="5" ref="F121:F252">D121-E121</f>
        <v>69766.65</v>
      </c>
      <c r="G121" s="32"/>
      <c r="H121" s="32"/>
      <c r="I121" s="32"/>
      <c r="J121" s="32"/>
      <c r="K121" s="32"/>
      <c r="L121" s="32"/>
      <c r="M121" s="32"/>
    </row>
    <row r="122" spans="1:13" s="23" customFormat="1" ht="12.75">
      <c r="A122" s="36" t="s">
        <v>134</v>
      </c>
      <c r="B122" s="57">
        <v>200</v>
      </c>
      <c r="C122" s="64" t="s">
        <v>231</v>
      </c>
      <c r="D122" s="37">
        <v>104600</v>
      </c>
      <c r="E122" s="37">
        <v>52416.73</v>
      </c>
      <c r="F122" s="65">
        <f t="shared" si="5"/>
        <v>52183.27</v>
      </c>
      <c r="G122" s="32"/>
      <c r="H122" s="32"/>
      <c r="I122" s="32"/>
      <c r="J122" s="32"/>
      <c r="K122" s="32"/>
      <c r="L122" s="32"/>
      <c r="M122" s="32"/>
    </row>
    <row r="123" spans="1:13" s="23" customFormat="1" ht="12.75">
      <c r="A123" s="36" t="s">
        <v>144</v>
      </c>
      <c r="B123" s="57">
        <v>200</v>
      </c>
      <c r="C123" s="64" t="s">
        <v>232</v>
      </c>
      <c r="D123" s="37">
        <v>31600</v>
      </c>
      <c r="E123" s="37">
        <v>14016.62</v>
      </c>
      <c r="F123" s="65">
        <f t="shared" si="5"/>
        <v>17583.379999999997</v>
      </c>
      <c r="G123" s="32"/>
      <c r="H123" s="32"/>
      <c r="I123" s="32"/>
      <c r="J123" s="32"/>
      <c r="K123" s="32"/>
      <c r="L123" s="32"/>
      <c r="M123" s="32"/>
    </row>
    <row r="124" spans="1:13" s="23" customFormat="1" ht="24">
      <c r="A124" s="34" t="s">
        <v>412</v>
      </c>
      <c r="B124" s="56">
        <v>200</v>
      </c>
      <c r="C124" s="64" t="s">
        <v>421</v>
      </c>
      <c r="D124" s="37">
        <f aca="true" t="shared" si="6" ref="D124:E127">D125</f>
        <v>13100</v>
      </c>
      <c r="E124" s="37">
        <f t="shared" si="6"/>
        <v>0</v>
      </c>
      <c r="F124" s="65">
        <f>D124-E124</f>
        <v>13100</v>
      </c>
      <c r="G124" s="32"/>
      <c r="H124" s="32"/>
      <c r="I124" s="32"/>
      <c r="J124" s="32"/>
      <c r="K124" s="32"/>
      <c r="L124" s="32"/>
      <c r="M124" s="32"/>
    </row>
    <row r="125" spans="1:13" s="23" customFormat="1" ht="24">
      <c r="A125" s="34" t="s">
        <v>413</v>
      </c>
      <c r="B125" s="56">
        <v>200</v>
      </c>
      <c r="C125" s="64" t="s">
        <v>422</v>
      </c>
      <c r="D125" s="37">
        <f t="shared" si="6"/>
        <v>13100</v>
      </c>
      <c r="E125" s="37">
        <f t="shared" si="6"/>
        <v>0</v>
      </c>
      <c r="F125" s="65">
        <f>D125-E125</f>
        <v>13100</v>
      </c>
      <c r="G125" s="32"/>
      <c r="H125" s="32"/>
      <c r="I125" s="32"/>
      <c r="J125" s="32"/>
      <c r="K125" s="32"/>
      <c r="L125" s="32"/>
      <c r="M125" s="32"/>
    </row>
    <row r="126" spans="1:13" s="23" customFormat="1" ht="35.25" customHeight="1">
      <c r="A126" s="36" t="s">
        <v>175</v>
      </c>
      <c r="B126" s="57">
        <v>200</v>
      </c>
      <c r="C126" s="64" t="s">
        <v>233</v>
      </c>
      <c r="D126" s="37">
        <f t="shared" si="6"/>
        <v>13100</v>
      </c>
      <c r="E126" s="37">
        <f t="shared" si="6"/>
        <v>0</v>
      </c>
      <c r="F126" s="65">
        <f t="shared" si="5"/>
        <v>13100</v>
      </c>
      <c r="G126" s="32"/>
      <c r="H126" s="32"/>
      <c r="I126" s="32"/>
      <c r="J126" s="32"/>
      <c r="K126" s="32"/>
      <c r="L126" s="32"/>
      <c r="M126" s="32"/>
    </row>
    <row r="127" spans="1:13" s="23" customFormat="1" ht="12.75">
      <c r="A127" s="36" t="s">
        <v>171</v>
      </c>
      <c r="B127" s="57">
        <v>200</v>
      </c>
      <c r="C127" s="64" t="s">
        <v>234</v>
      </c>
      <c r="D127" s="37">
        <f t="shared" si="6"/>
        <v>13100</v>
      </c>
      <c r="E127" s="37">
        <f t="shared" si="6"/>
        <v>0</v>
      </c>
      <c r="F127" s="65">
        <f t="shared" si="5"/>
        <v>13100</v>
      </c>
      <c r="G127" s="32"/>
      <c r="H127" s="32"/>
      <c r="I127" s="32"/>
      <c r="J127" s="32"/>
      <c r="K127" s="32"/>
      <c r="L127" s="32"/>
      <c r="M127" s="32"/>
    </row>
    <row r="128" spans="1:13" s="23" customFormat="1" ht="24">
      <c r="A128" s="36" t="s">
        <v>186</v>
      </c>
      <c r="B128" s="57">
        <v>200</v>
      </c>
      <c r="C128" s="64" t="s">
        <v>235</v>
      </c>
      <c r="D128" s="37">
        <v>13100</v>
      </c>
      <c r="E128" s="37">
        <v>0</v>
      </c>
      <c r="F128" s="65">
        <f t="shared" si="5"/>
        <v>13100</v>
      </c>
      <c r="G128" s="32"/>
      <c r="H128" s="32"/>
      <c r="I128" s="32"/>
      <c r="J128" s="32"/>
      <c r="K128" s="32"/>
      <c r="L128" s="32"/>
      <c r="M128" s="32"/>
    </row>
    <row r="129" spans="1:13" s="23" customFormat="1" ht="24">
      <c r="A129" s="72" t="s">
        <v>236</v>
      </c>
      <c r="B129" s="58">
        <v>200</v>
      </c>
      <c r="C129" s="66" t="s">
        <v>237</v>
      </c>
      <c r="D129" s="90">
        <f>D130</f>
        <v>134200</v>
      </c>
      <c r="E129" s="79">
        <f>E130</f>
        <v>81258.9</v>
      </c>
      <c r="F129" s="80">
        <f t="shared" si="5"/>
        <v>52941.100000000006</v>
      </c>
      <c r="G129" s="32"/>
      <c r="H129" s="32"/>
      <c r="I129" s="32"/>
      <c r="J129" s="32"/>
      <c r="K129" s="32"/>
      <c r="L129" s="32"/>
      <c r="M129" s="32"/>
    </row>
    <row r="130" spans="1:13" s="23" customFormat="1" ht="48">
      <c r="A130" s="71" t="s">
        <v>238</v>
      </c>
      <c r="B130" s="57">
        <v>200</v>
      </c>
      <c r="C130" s="64" t="s">
        <v>239</v>
      </c>
      <c r="D130" s="79">
        <f>D131+D138</f>
        <v>134200</v>
      </c>
      <c r="E130" s="79">
        <f>E131+E138</f>
        <v>81258.9</v>
      </c>
      <c r="F130" s="80">
        <f t="shared" si="5"/>
        <v>52941.100000000006</v>
      </c>
      <c r="G130" s="32"/>
      <c r="H130" s="32"/>
      <c r="I130" s="32"/>
      <c r="J130" s="32"/>
      <c r="K130" s="32"/>
      <c r="L130" s="32"/>
      <c r="M130" s="32"/>
    </row>
    <row r="131" spans="1:13" s="23" customFormat="1" ht="12.75">
      <c r="A131" s="36" t="s">
        <v>195</v>
      </c>
      <c r="B131" s="57">
        <v>200</v>
      </c>
      <c r="C131" s="64" t="s">
        <v>240</v>
      </c>
      <c r="D131" s="37">
        <f aca="true" t="shared" si="7" ref="D131:E136">D132</f>
        <v>109400</v>
      </c>
      <c r="E131" s="37">
        <f t="shared" si="7"/>
        <v>63700</v>
      </c>
      <c r="F131" s="65">
        <f t="shared" si="5"/>
        <v>45700</v>
      </c>
      <c r="G131" s="32"/>
      <c r="H131" s="32"/>
      <c r="I131" s="32"/>
      <c r="J131" s="32"/>
      <c r="K131" s="32"/>
      <c r="L131" s="32"/>
      <c r="M131" s="32"/>
    </row>
    <row r="132" spans="1:13" s="23" customFormat="1" ht="103.5" customHeight="1">
      <c r="A132" s="36" t="s">
        <v>203</v>
      </c>
      <c r="B132" s="57">
        <v>200</v>
      </c>
      <c r="C132" s="64" t="s">
        <v>241</v>
      </c>
      <c r="D132" s="37">
        <f>D134</f>
        <v>109400</v>
      </c>
      <c r="E132" s="37">
        <f>E134</f>
        <v>63700</v>
      </c>
      <c r="F132" s="65">
        <f t="shared" si="5"/>
        <v>45700</v>
      </c>
      <c r="G132" s="32"/>
      <c r="H132" s="32"/>
      <c r="I132" s="32"/>
      <c r="J132" s="32"/>
      <c r="K132" s="32"/>
      <c r="L132" s="32"/>
      <c r="M132" s="32"/>
    </row>
    <row r="133" spans="1:13" s="23" customFormat="1" ht="14.25" customHeight="1">
      <c r="A133" s="36" t="s">
        <v>195</v>
      </c>
      <c r="B133" s="57">
        <v>200</v>
      </c>
      <c r="C133" s="64" t="s">
        <v>423</v>
      </c>
      <c r="D133" s="37">
        <f t="shared" si="7"/>
        <v>109400</v>
      </c>
      <c r="E133" s="37">
        <f t="shared" si="7"/>
        <v>63700</v>
      </c>
      <c r="F133" s="65">
        <f>D133-E133</f>
        <v>45700</v>
      </c>
      <c r="G133" s="32"/>
      <c r="H133" s="32"/>
      <c r="I133" s="32"/>
      <c r="J133" s="32"/>
      <c r="K133" s="32"/>
      <c r="L133" s="32"/>
      <c r="M133" s="32"/>
    </row>
    <row r="134" spans="1:13" s="23" customFormat="1" ht="12.75">
      <c r="A134" s="36" t="s">
        <v>205</v>
      </c>
      <c r="B134" s="57">
        <v>200</v>
      </c>
      <c r="C134" s="64" t="s">
        <v>242</v>
      </c>
      <c r="D134" s="37">
        <f t="shared" si="7"/>
        <v>109400</v>
      </c>
      <c r="E134" s="37">
        <f t="shared" si="7"/>
        <v>63700</v>
      </c>
      <c r="F134" s="65">
        <f t="shared" si="5"/>
        <v>45700</v>
      </c>
      <c r="G134" s="32"/>
      <c r="H134" s="32"/>
      <c r="I134" s="32"/>
      <c r="J134" s="32"/>
      <c r="K134" s="32"/>
      <c r="L134" s="32"/>
      <c r="M134" s="32"/>
    </row>
    <row r="135" spans="1:13" s="23" customFormat="1" ht="12.75">
      <c r="A135" s="36" t="s">
        <v>130</v>
      </c>
      <c r="B135" s="57">
        <v>200</v>
      </c>
      <c r="C135" s="64" t="s">
        <v>243</v>
      </c>
      <c r="D135" s="37">
        <f t="shared" si="7"/>
        <v>109400</v>
      </c>
      <c r="E135" s="37">
        <f t="shared" si="7"/>
        <v>63700</v>
      </c>
      <c r="F135" s="65">
        <f t="shared" si="5"/>
        <v>45700</v>
      </c>
      <c r="G135" s="32"/>
      <c r="H135" s="32"/>
      <c r="I135" s="32"/>
      <c r="J135" s="32"/>
      <c r="K135" s="32"/>
      <c r="L135" s="32"/>
      <c r="M135" s="32"/>
    </row>
    <row r="136" spans="1:13" s="23" customFormat="1" ht="12.75">
      <c r="A136" s="36" t="s">
        <v>208</v>
      </c>
      <c r="B136" s="57">
        <v>200</v>
      </c>
      <c r="C136" s="64" t="s">
        <v>244</v>
      </c>
      <c r="D136" s="37">
        <f t="shared" si="7"/>
        <v>109400</v>
      </c>
      <c r="E136" s="37">
        <f t="shared" si="7"/>
        <v>63700</v>
      </c>
      <c r="F136" s="65">
        <f t="shared" si="5"/>
        <v>45700</v>
      </c>
      <c r="G136" s="32"/>
      <c r="H136" s="32"/>
      <c r="I136" s="32"/>
      <c r="J136" s="32"/>
      <c r="K136" s="32"/>
      <c r="L136" s="32"/>
      <c r="M136" s="32"/>
    </row>
    <row r="137" spans="1:13" s="23" customFormat="1" ht="24">
      <c r="A137" s="36" t="s">
        <v>210</v>
      </c>
      <c r="B137" s="57">
        <v>200</v>
      </c>
      <c r="C137" s="64" t="s">
        <v>245</v>
      </c>
      <c r="D137" s="37">
        <v>109400</v>
      </c>
      <c r="E137" s="37">
        <v>63700</v>
      </c>
      <c r="F137" s="65">
        <f t="shared" si="5"/>
        <v>45700</v>
      </c>
      <c r="G137" s="32"/>
      <c r="H137" s="32"/>
      <c r="I137" s="32"/>
      <c r="J137" s="32"/>
      <c r="K137" s="32"/>
      <c r="L137" s="32"/>
      <c r="M137" s="32"/>
    </row>
    <row r="138" spans="1:13" s="23" customFormat="1" ht="24">
      <c r="A138" s="36" t="s">
        <v>246</v>
      </c>
      <c r="B138" s="57">
        <v>200</v>
      </c>
      <c r="C138" s="64" t="s">
        <v>247</v>
      </c>
      <c r="D138" s="37">
        <f>D139</f>
        <v>24800</v>
      </c>
      <c r="E138" s="37">
        <f>E139</f>
        <v>17558.9</v>
      </c>
      <c r="F138" s="65">
        <f t="shared" si="5"/>
        <v>7241.0999999999985</v>
      </c>
      <c r="G138" s="32"/>
      <c r="H138" s="32"/>
      <c r="I138" s="32"/>
      <c r="J138" s="32"/>
      <c r="K138" s="32"/>
      <c r="L138" s="32"/>
      <c r="M138" s="32"/>
    </row>
    <row r="139" spans="1:13" s="23" customFormat="1" ht="67.5" customHeight="1">
      <c r="A139" s="36" t="s">
        <v>524</v>
      </c>
      <c r="B139" s="57">
        <v>200</v>
      </c>
      <c r="C139" s="64" t="s">
        <v>248</v>
      </c>
      <c r="D139" s="37">
        <f>D142</f>
        <v>24800</v>
      </c>
      <c r="E139" s="37">
        <v>17558.9</v>
      </c>
      <c r="F139" s="65">
        <f t="shared" si="5"/>
        <v>7241.0999999999985</v>
      </c>
      <c r="G139" s="32"/>
      <c r="H139" s="32"/>
      <c r="I139" s="32"/>
      <c r="J139" s="32"/>
      <c r="K139" s="32"/>
      <c r="L139" s="32"/>
      <c r="M139" s="32"/>
    </row>
    <row r="140" spans="1:13" s="23" customFormat="1" ht="21" customHeight="1">
      <c r="A140" s="34" t="s">
        <v>412</v>
      </c>
      <c r="B140" s="57">
        <v>200</v>
      </c>
      <c r="C140" s="64" t="s">
        <v>396</v>
      </c>
      <c r="D140" s="37">
        <f>D141</f>
        <v>24800</v>
      </c>
      <c r="E140" s="37">
        <f>E141</f>
        <v>0</v>
      </c>
      <c r="F140" s="65">
        <f t="shared" si="5"/>
        <v>24800</v>
      </c>
      <c r="G140" s="32"/>
      <c r="H140" s="32"/>
      <c r="I140" s="32"/>
      <c r="J140" s="32"/>
      <c r="K140" s="32"/>
      <c r="L140" s="32"/>
      <c r="M140" s="32"/>
    </row>
    <row r="141" spans="1:13" s="23" customFormat="1" ht="20.25" customHeight="1">
      <c r="A141" s="34" t="s">
        <v>413</v>
      </c>
      <c r="B141" s="57">
        <v>200</v>
      </c>
      <c r="C141" s="64" t="s">
        <v>395</v>
      </c>
      <c r="D141" s="37">
        <f>D142</f>
        <v>24800</v>
      </c>
      <c r="E141" s="37">
        <v>0</v>
      </c>
      <c r="F141" s="65">
        <f t="shared" si="5"/>
        <v>24800</v>
      </c>
      <c r="G141" s="32"/>
      <c r="H141" s="32"/>
      <c r="I141" s="32"/>
      <c r="J141" s="32"/>
      <c r="K141" s="32"/>
      <c r="L141" s="32"/>
      <c r="M141" s="32"/>
    </row>
    <row r="142" spans="1:13" s="23" customFormat="1" ht="33.75" customHeight="1">
      <c r="A142" s="36" t="s">
        <v>175</v>
      </c>
      <c r="B142" s="57">
        <v>200</v>
      </c>
      <c r="C142" s="64" t="s">
        <v>249</v>
      </c>
      <c r="D142" s="37">
        <f>D143+D146</f>
        <v>24800</v>
      </c>
      <c r="E142" s="37">
        <f>E143+E146</f>
        <v>14258.9</v>
      </c>
      <c r="F142" s="65">
        <f t="shared" si="5"/>
        <v>10541.1</v>
      </c>
      <c r="G142" s="32"/>
      <c r="H142" s="32"/>
      <c r="I142" s="32"/>
      <c r="J142" s="32"/>
      <c r="K142" s="32"/>
      <c r="L142" s="32"/>
      <c r="M142" s="32"/>
    </row>
    <row r="143" spans="1:13" s="23" customFormat="1" ht="12.75">
      <c r="A143" s="39" t="s">
        <v>130</v>
      </c>
      <c r="B143" s="57">
        <v>200</v>
      </c>
      <c r="C143" s="64" t="s">
        <v>250</v>
      </c>
      <c r="D143" s="37">
        <f>D144</f>
        <v>15500</v>
      </c>
      <c r="E143" s="37">
        <f>E144</f>
        <v>14258.9</v>
      </c>
      <c r="F143" s="65">
        <f t="shared" si="5"/>
        <v>1241.1000000000004</v>
      </c>
      <c r="G143" s="32"/>
      <c r="H143" s="32"/>
      <c r="I143" s="32"/>
      <c r="J143" s="32"/>
      <c r="K143" s="32"/>
      <c r="L143" s="32"/>
      <c r="M143" s="32"/>
    </row>
    <row r="144" spans="1:13" s="23" customFormat="1" ht="12.75">
      <c r="A144" s="39" t="s">
        <v>163</v>
      </c>
      <c r="B144" s="57">
        <v>200</v>
      </c>
      <c r="C144" s="64" t="s">
        <v>251</v>
      </c>
      <c r="D144" s="37">
        <f>D145</f>
        <v>15500</v>
      </c>
      <c r="E144" s="37">
        <f>E145</f>
        <v>14258.9</v>
      </c>
      <c r="F144" s="65">
        <f t="shared" si="5"/>
        <v>1241.1000000000004</v>
      </c>
      <c r="G144" s="32"/>
      <c r="H144" s="32"/>
      <c r="I144" s="32"/>
      <c r="J144" s="32"/>
      <c r="K144" s="32"/>
      <c r="L144" s="32"/>
      <c r="M144" s="32"/>
    </row>
    <row r="145" spans="1:13" s="23" customFormat="1" ht="12.75">
      <c r="A145" s="39" t="s">
        <v>169</v>
      </c>
      <c r="B145" s="57">
        <v>200</v>
      </c>
      <c r="C145" s="64" t="s">
        <v>252</v>
      </c>
      <c r="D145" s="37">
        <v>15500</v>
      </c>
      <c r="E145" s="37">
        <v>14258.9</v>
      </c>
      <c r="F145" s="65">
        <f t="shared" si="5"/>
        <v>1241.1000000000004</v>
      </c>
      <c r="G145" s="32"/>
      <c r="H145" s="32"/>
      <c r="I145" s="32"/>
      <c r="J145" s="32"/>
      <c r="K145" s="32"/>
      <c r="L145" s="32"/>
      <c r="M145" s="32"/>
    </row>
    <row r="146" spans="1:13" s="23" customFormat="1" ht="12.75">
      <c r="A146" s="40" t="s">
        <v>171</v>
      </c>
      <c r="B146" s="57">
        <v>200</v>
      </c>
      <c r="C146" s="64" t="s">
        <v>253</v>
      </c>
      <c r="D146" s="37">
        <f>D147</f>
        <v>9300</v>
      </c>
      <c r="E146" s="37">
        <f>E147</f>
        <v>0</v>
      </c>
      <c r="F146" s="65">
        <f>D146-E146</f>
        <v>9300</v>
      </c>
      <c r="G146" s="32"/>
      <c r="H146" s="32"/>
      <c r="I146" s="32"/>
      <c r="J146" s="32"/>
      <c r="K146" s="32"/>
      <c r="L146" s="32"/>
      <c r="M146" s="32"/>
    </row>
    <row r="147" spans="1:13" s="23" customFormat="1" ht="24">
      <c r="A147" s="87" t="s">
        <v>186</v>
      </c>
      <c r="B147" s="57">
        <v>200</v>
      </c>
      <c r="C147" s="64" t="s">
        <v>472</v>
      </c>
      <c r="D147" s="37">
        <v>9300</v>
      </c>
      <c r="E147" s="37">
        <v>0</v>
      </c>
      <c r="F147" s="65">
        <f>D147-E147</f>
        <v>9300</v>
      </c>
      <c r="G147" s="32"/>
      <c r="H147" s="32"/>
      <c r="I147" s="32"/>
      <c r="J147" s="32"/>
      <c r="K147" s="32"/>
      <c r="L147" s="32"/>
      <c r="M147" s="32"/>
    </row>
    <row r="148" spans="1:13" s="23" customFormat="1" ht="12.75">
      <c r="A148" s="81" t="s">
        <v>254</v>
      </c>
      <c r="B148" s="57">
        <v>200</v>
      </c>
      <c r="C148" s="64" t="s">
        <v>255</v>
      </c>
      <c r="D148" s="79">
        <f>D149+D159</f>
        <v>440200</v>
      </c>
      <c r="E148" s="79">
        <f>E159+E176</f>
        <v>74900</v>
      </c>
      <c r="F148" s="80">
        <f t="shared" si="5"/>
        <v>365300</v>
      </c>
      <c r="G148" s="32"/>
      <c r="H148" s="32"/>
      <c r="I148" s="32"/>
      <c r="J148" s="32"/>
      <c r="K148" s="32"/>
      <c r="L148" s="32"/>
      <c r="M148" s="32"/>
    </row>
    <row r="149" spans="1:13" s="23" customFormat="1" ht="12.75">
      <c r="A149" s="91" t="s">
        <v>473</v>
      </c>
      <c r="B149" s="57">
        <v>200</v>
      </c>
      <c r="C149" s="64" t="s">
        <v>474</v>
      </c>
      <c r="D149" s="79">
        <f aca="true" t="shared" si="8" ref="D149:D157">D150</f>
        <v>108400</v>
      </c>
      <c r="E149" s="79">
        <f aca="true" t="shared" si="9" ref="E149:E157">E150</f>
        <v>0</v>
      </c>
      <c r="F149" s="80">
        <f>D149-E149</f>
        <v>108400</v>
      </c>
      <c r="G149" s="32"/>
      <c r="H149" s="32"/>
      <c r="I149" s="32"/>
      <c r="J149" s="32"/>
      <c r="K149" s="32"/>
      <c r="L149" s="32"/>
      <c r="M149" s="32"/>
    </row>
    <row r="150" spans="1:13" s="23" customFormat="1" ht="12.75">
      <c r="A150" s="41" t="s">
        <v>257</v>
      </c>
      <c r="B150" s="57">
        <v>200</v>
      </c>
      <c r="C150" s="64" t="s">
        <v>475</v>
      </c>
      <c r="D150" s="37">
        <f t="shared" si="8"/>
        <v>108400</v>
      </c>
      <c r="E150" s="37">
        <f t="shared" si="9"/>
        <v>0</v>
      </c>
      <c r="F150" s="65">
        <f>D150-E150</f>
        <v>108400</v>
      </c>
      <c r="G150" s="32"/>
      <c r="H150" s="32"/>
      <c r="I150" s="32"/>
      <c r="J150" s="32"/>
      <c r="K150" s="32"/>
      <c r="L150" s="32"/>
      <c r="M150" s="32"/>
    </row>
    <row r="151" spans="1:13" s="23" customFormat="1" ht="63.75">
      <c r="A151" s="99" t="s">
        <v>476</v>
      </c>
      <c r="B151" s="57">
        <v>200</v>
      </c>
      <c r="C151" s="64" t="s">
        <v>477</v>
      </c>
      <c r="D151" s="37">
        <f t="shared" si="8"/>
        <v>108400</v>
      </c>
      <c r="E151" s="37">
        <f t="shared" si="9"/>
        <v>0</v>
      </c>
      <c r="F151" s="65">
        <f aca="true" t="shared" si="10" ref="F151:F158">D151-E151</f>
        <v>108400</v>
      </c>
      <c r="G151" s="32"/>
      <c r="H151" s="32"/>
      <c r="I151" s="32"/>
      <c r="J151" s="32"/>
      <c r="K151" s="32"/>
      <c r="L151" s="32"/>
      <c r="M151" s="32"/>
    </row>
    <row r="152" spans="1:13" s="23" customFormat="1" ht="47.25" customHeight="1">
      <c r="A152" s="92" t="s">
        <v>478</v>
      </c>
      <c r="B152" s="57">
        <v>200</v>
      </c>
      <c r="C152" s="64" t="s">
        <v>479</v>
      </c>
      <c r="D152" s="37">
        <f t="shared" si="8"/>
        <v>108400</v>
      </c>
      <c r="E152" s="37">
        <f t="shared" si="9"/>
        <v>0</v>
      </c>
      <c r="F152" s="65">
        <f t="shared" si="10"/>
        <v>108400</v>
      </c>
      <c r="G152" s="32"/>
      <c r="H152" s="32"/>
      <c r="I152" s="32"/>
      <c r="J152" s="32"/>
      <c r="K152" s="32"/>
      <c r="L152" s="32"/>
      <c r="M152" s="32"/>
    </row>
    <row r="153" spans="1:13" s="23" customFormat="1" ht="24">
      <c r="A153" s="34" t="s">
        <v>412</v>
      </c>
      <c r="B153" s="57">
        <v>200</v>
      </c>
      <c r="C153" s="64" t="s">
        <v>480</v>
      </c>
      <c r="D153" s="37">
        <f t="shared" si="8"/>
        <v>108400</v>
      </c>
      <c r="E153" s="37">
        <f t="shared" si="9"/>
        <v>0</v>
      </c>
      <c r="F153" s="65">
        <f t="shared" si="10"/>
        <v>108400</v>
      </c>
      <c r="G153" s="32"/>
      <c r="H153" s="32"/>
      <c r="I153" s="32"/>
      <c r="J153" s="32"/>
      <c r="K153" s="32"/>
      <c r="L153" s="32"/>
      <c r="M153" s="32"/>
    </row>
    <row r="154" spans="1:13" s="23" customFormat="1" ht="24">
      <c r="A154" s="34" t="s">
        <v>413</v>
      </c>
      <c r="B154" s="57">
        <v>200</v>
      </c>
      <c r="C154" s="64" t="s">
        <v>481</v>
      </c>
      <c r="D154" s="37">
        <f t="shared" si="8"/>
        <v>108400</v>
      </c>
      <c r="E154" s="37">
        <f t="shared" si="9"/>
        <v>0</v>
      </c>
      <c r="F154" s="65">
        <f t="shared" si="10"/>
        <v>108400</v>
      </c>
      <c r="G154" s="32"/>
      <c r="H154" s="32"/>
      <c r="I154" s="32"/>
      <c r="J154" s="32"/>
      <c r="K154" s="32"/>
      <c r="L154" s="32"/>
      <c r="M154" s="32"/>
    </row>
    <row r="155" spans="1:13" s="23" customFormat="1" ht="36">
      <c r="A155" s="36" t="s">
        <v>175</v>
      </c>
      <c r="B155" s="57">
        <v>200</v>
      </c>
      <c r="C155" s="64" t="s">
        <v>482</v>
      </c>
      <c r="D155" s="37">
        <f t="shared" si="8"/>
        <v>108400</v>
      </c>
      <c r="E155" s="37">
        <f t="shared" si="9"/>
        <v>0</v>
      </c>
      <c r="F155" s="65">
        <f t="shared" si="10"/>
        <v>108400</v>
      </c>
      <c r="G155" s="32"/>
      <c r="H155" s="32"/>
      <c r="I155" s="32"/>
      <c r="J155" s="32"/>
      <c r="K155" s="32"/>
      <c r="L155" s="32"/>
      <c r="M155" s="32"/>
    </row>
    <row r="156" spans="1:13" s="23" customFormat="1" ht="12.75">
      <c r="A156" s="36" t="s">
        <v>130</v>
      </c>
      <c r="B156" s="57">
        <v>200</v>
      </c>
      <c r="C156" s="64" t="s">
        <v>483</v>
      </c>
      <c r="D156" s="37">
        <f t="shared" si="8"/>
        <v>108400</v>
      </c>
      <c r="E156" s="37">
        <f t="shared" si="9"/>
        <v>0</v>
      </c>
      <c r="F156" s="65">
        <f t="shared" si="10"/>
        <v>108400</v>
      </c>
      <c r="G156" s="32"/>
      <c r="H156" s="32"/>
      <c r="I156" s="32"/>
      <c r="J156" s="32"/>
      <c r="K156" s="32"/>
      <c r="L156" s="32"/>
      <c r="M156" s="32"/>
    </row>
    <row r="157" spans="1:13" s="23" customFormat="1" ht="12.75">
      <c r="A157" s="36" t="s">
        <v>163</v>
      </c>
      <c r="B157" s="57">
        <v>200</v>
      </c>
      <c r="C157" s="64" t="s">
        <v>484</v>
      </c>
      <c r="D157" s="37">
        <f t="shared" si="8"/>
        <v>108400</v>
      </c>
      <c r="E157" s="37">
        <f t="shared" si="9"/>
        <v>0</v>
      </c>
      <c r="F157" s="65">
        <f t="shared" si="10"/>
        <v>108400</v>
      </c>
      <c r="G157" s="32"/>
      <c r="H157" s="32"/>
      <c r="I157" s="32"/>
      <c r="J157" s="32"/>
      <c r="K157" s="32"/>
      <c r="L157" s="32"/>
      <c r="M157" s="32"/>
    </row>
    <row r="158" spans="1:13" s="23" customFormat="1" ht="24.75" customHeight="1">
      <c r="A158" s="36" t="s">
        <v>167</v>
      </c>
      <c r="B158" s="57">
        <v>200</v>
      </c>
      <c r="C158" s="64" t="s">
        <v>485</v>
      </c>
      <c r="D158" s="37">
        <v>108400</v>
      </c>
      <c r="E158" s="37">
        <v>0</v>
      </c>
      <c r="F158" s="65">
        <f t="shared" si="10"/>
        <v>108400</v>
      </c>
      <c r="G158" s="32"/>
      <c r="H158" s="32"/>
      <c r="I158" s="32"/>
      <c r="J158" s="32"/>
      <c r="K158" s="32"/>
      <c r="L158" s="32"/>
      <c r="M158" s="32"/>
    </row>
    <row r="159" spans="1:13" s="23" customFormat="1" ht="12.75">
      <c r="A159" s="81" t="s">
        <v>424</v>
      </c>
      <c r="B159" s="57">
        <v>200</v>
      </c>
      <c r="C159" s="64" t="s">
        <v>256</v>
      </c>
      <c r="D159" s="79">
        <f>D160+D169</f>
        <v>331800</v>
      </c>
      <c r="E159" s="79">
        <f>E160+E169</f>
        <v>74900</v>
      </c>
      <c r="F159" s="80">
        <f t="shared" si="5"/>
        <v>256900</v>
      </c>
      <c r="G159" s="32"/>
      <c r="H159" s="32"/>
      <c r="I159" s="32"/>
      <c r="J159" s="32"/>
      <c r="K159" s="32"/>
      <c r="L159" s="32"/>
      <c r="M159" s="32"/>
    </row>
    <row r="160" spans="1:13" s="23" customFormat="1" ht="12.75">
      <c r="A160" s="41" t="s">
        <v>257</v>
      </c>
      <c r="B160" s="57">
        <v>200</v>
      </c>
      <c r="C160" s="64" t="s">
        <v>258</v>
      </c>
      <c r="D160" s="37">
        <f aca="true" t="shared" si="11" ref="D160:E166">D161</f>
        <v>216200</v>
      </c>
      <c r="E160" s="37">
        <f t="shared" si="11"/>
        <v>0</v>
      </c>
      <c r="F160" s="65">
        <f t="shared" si="5"/>
        <v>216200</v>
      </c>
      <c r="G160" s="32"/>
      <c r="H160" s="32"/>
      <c r="I160" s="32"/>
      <c r="J160" s="32"/>
      <c r="K160" s="32"/>
      <c r="L160" s="32"/>
      <c r="M160" s="32"/>
    </row>
    <row r="161" spans="1:13" s="23" customFormat="1" ht="58.5" customHeight="1">
      <c r="A161" s="36" t="s">
        <v>259</v>
      </c>
      <c r="B161" s="57">
        <v>200</v>
      </c>
      <c r="C161" s="64" t="s">
        <v>361</v>
      </c>
      <c r="D161" s="37">
        <f>D164</f>
        <v>216200</v>
      </c>
      <c r="E161" s="37">
        <f>E164</f>
        <v>0</v>
      </c>
      <c r="F161" s="65">
        <f t="shared" si="5"/>
        <v>216200</v>
      </c>
      <c r="G161" s="32"/>
      <c r="H161" s="32"/>
      <c r="I161" s="32"/>
      <c r="J161" s="32"/>
      <c r="K161" s="32"/>
      <c r="L161" s="32"/>
      <c r="M161" s="32"/>
    </row>
    <row r="162" spans="1:13" s="23" customFormat="1" ht="21" customHeight="1">
      <c r="A162" s="34" t="s">
        <v>412</v>
      </c>
      <c r="B162" s="57">
        <v>200</v>
      </c>
      <c r="C162" s="64" t="s">
        <v>398</v>
      </c>
      <c r="D162" s="37">
        <f>D163</f>
        <v>216200</v>
      </c>
      <c r="E162" s="37">
        <f>E163</f>
        <v>0</v>
      </c>
      <c r="F162" s="65">
        <f>F163</f>
        <v>116406</v>
      </c>
      <c r="G162" s="32"/>
      <c r="H162" s="32"/>
      <c r="I162" s="32"/>
      <c r="J162" s="32"/>
      <c r="K162" s="32"/>
      <c r="L162" s="32"/>
      <c r="M162" s="32"/>
    </row>
    <row r="163" spans="1:13" s="23" customFormat="1" ht="20.25" customHeight="1">
      <c r="A163" s="34" t="s">
        <v>413</v>
      </c>
      <c r="B163" s="57">
        <v>200</v>
      </c>
      <c r="C163" s="64" t="s">
        <v>397</v>
      </c>
      <c r="D163" s="37">
        <v>216200</v>
      </c>
      <c r="E163" s="37">
        <v>0</v>
      </c>
      <c r="F163" s="65">
        <v>116406</v>
      </c>
      <c r="G163" s="32"/>
      <c r="H163" s="32"/>
      <c r="I163" s="32"/>
      <c r="J163" s="32"/>
      <c r="K163" s="32"/>
      <c r="L163" s="32"/>
      <c r="M163" s="32"/>
    </row>
    <row r="164" spans="1:13" s="23" customFormat="1" ht="36">
      <c r="A164" s="36" t="s">
        <v>175</v>
      </c>
      <c r="B164" s="57">
        <v>200</v>
      </c>
      <c r="C164" s="64" t="s">
        <v>360</v>
      </c>
      <c r="D164" s="37">
        <f t="shared" si="11"/>
        <v>216200</v>
      </c>
      <c r="E164" s="37">
        <f t="shared" si="11"/>
        <v>0</v>
      </c>
      <c r="F164" s="65">
        <f t="shared" si="5"/>
        <v>216200</v>
      </c>
      <c r="G164" s="32"/>
      <c r="H164" s="32"/>
      <c r="I164" s="32"/>
      <c r="J164" s="32"/>
      <c r="K164" s="32"/>
      <c r="L164" s="32"/>
      <c r="M164" s="32"/>
    </row>
    <row r="165" spans="1:13" s="23" customFormat="1" ht="12.75">
      <c r="A165" s="36" t="s">
        <v>130</v>
      </c>
      <c r="B165" s="57">
        <v>200</v>
      </c>
      <c r="C165" s="64" t="s">
        <v>359</v>
      </c>
      <c r="D165" s="37">
        <f t="shared" si="11"/>
        <v>216200</v>
      </c>
      <c r="E165" s="37">
        <f t="shared" si="11"/>
        <v>0</v>
      </c>
      <c r="F165" s="65">
        <f t="shared" si="5"/>
        <v>216200</v>
      </c>
      <c r="G165" s="32"/>
      <c r="H165" s="32"/>
      <c r="I165" s="32"/>
      <c r="J165" s="32"/>
      <c r="K165" s="32"/>
      <c r="L165" s="32"/>
      <c r="M165" s="32"/>
    </row>
    <row r="166" spans="1:13" s="23" customFormat="1" ht="12.75">
      <c r="A166" s="36" t="s">
        <v>163</v>
      </c>
      <c r="B166" s="57">
        <v>200</v>
      </c>
      <c r="C166" s="64" t="s">
        <v>358</v>
      </c>
      <c r="D166" s="37">
        <f t="shared" si="11"/>
        <v>216200</v>
      </c>
      <c r="E166" s="37">
        <f t="shared" si="11"/>
        <v>0</v>
      </c>
      <c r="F166" s="65">
        <f t="shared" si="5"/>
        <v>216200</v>
      </c>
      <c r="G166" s="32"/>
      <c r="H166" s="32"/>
      <c r="I166" s="32"/>
      <c r="J166" s="32"/>
      <c r="K166" s="32"/>
      <c r="L166" s="32"/>
      <c r="M166" s="32"/>
    </row>
    <row r="167" spans="1:13" s="23" customFormat="1" ht="12.75">
      <c r="A167" s="36" t="s">
        <v>167</v>
      </c>
      <c r="B167" s="57">
        <v>200</v>
      </c>
      <c r="C167" s="64" t="s">
        <v>357</v>
      </c>
      <c r="D167" s="37">
        <v>216200</v>
      </c>
      <c r="E167" s="37">
        <v>0</v>
      </c>
      <c r="F167" s="65">
        <f t="shared" si="5"/>
        <v>216200</v>
      </c>
      <c r="G167" s="32"/>
      <c r="H167" s="32"/>
      <c r="I167" s="32"/>
      <c r="J167" s="32"/>
      <c r="K167" s="32"/>
      <c r="L167" s="32"/>
      <c r="M167" s="32"/>
    </row>
    <row r="168" spans="1:13" s="23" customFormat="1" ht="72">
      <c r="A168" s="38" t="s">
        <v>523</v>
      </c>
      <c r="B168" s="57">
        <v>200</v>
      </c>
      <c r="C168" s="64" t="s">
        <v>399</v>
      </c>
      <c r="D168" s="37">
        <f>D169</f>
        <v>115600</v>
      </c>
      <c r="E168" s="37">
        <f>E169</f>
        <v>74900</v>
      </c>
      <c r="F168" s="65">
        <f t="shared" si="5"/>
        <v>40700</v>
      </c>
      <c r="G168" s="32"/>
      <c r="H168" s="32"/>
      <c r="I168" s="32"/>
      <c r="J168" s="32"/>
      <c r="K168" s="32"/>
      <c r="L168" s="32"/>
      <c r="M168" s="32"/>
    </row>
    <row r="169" spans="1:13" s="23" customFormat="1" ht="48">
      <c r="A169" s="71" t="s">
        <v>260</v>
      </c>
      <c r="B169" s="57">
        <v>200</v>
      </c>
      <c r="C169" s="64" t="s">
        <v>366</v>
      </c>
      <c r="D169" s="79">
        <f aca="true" t="shared" si="12" ref="D169:E171">D172</f>
        <v>115600</v>
      </c>
      <c r="E169" s="79">
        <f t="shared" si="12"/>
        <v>74900</v>
      </c>
      <c r="F169" s="80">
        <f t="shared" si="5"/>
        <v>40700</v>
      </c>
      <c r="G169" s="32"/>
      <c r="H169" s="32"/>
      <c r="I169" s="32"/>
      <c r="J169" s="32"/>
      <c r="K169" s="32"/>
      <c r="L169" s="32"/>
      <c r="M169" s="32"/>
    </row>
    <row r="170" spans="1:13" s="23" customFormat="1" ht="24">
      <c r="A170" s="34" t="s">
        <v>412</v>
      </c>
      <c r="B170" s="57">
        <v>200</v>
      </c>
      <c r="C170" s="64" t="s">
        <v>400</v>
      </c>
      <c r="D170" s="37">
        <f t="shared" si="12"/>
        <v>115600</v>
      </c>
      <c r="E170" s="37">
        <f t="shared" si="12"/>
        <v>74900</v>
      </c>
      <c r="F170" s="65">
        <f>D170-E170</f>
        <v>40700</v>
      </c>
      <c r="G170" s="32"/>
      <c r="H170" s="32"/>
      <c r="I170" s="32"/>
      <c r="J170" s="32"/>
      <c r="K170" s="32"/>
      <c r="L170" s="32"/>
      <c r="M170" s="32"/>
    </row>
    <row r="171" spans="1:13" s="23" customFormat="1" ht="24">
      <c r="A171" s="34" t="s">
        <v>413</v>
      </c>
      <c r="B171" s="57">
        <v>200</v>
      </c>
      <c r="C171" s="64" t="s">
        <v>401</v>
      </c>
      <c r="D171" s="37">
        <f t="shared" si="12"/>
        <v>115600</v>
      </c>
      <c r="E171" s="37">
        <f t="shared" si="12"/>
        <v>74900</v>
      </c>
      <c r="F171" s="65">
        <f>D171-E171</f>
        <v>40700</v>
      </c>
      <c r="G171" s="32"/>
      <c r="H171" s="32"/>
      <c r="I171" s="32"/>
      <c r="J171" s="32"/>
      <c r="K171" s="32"/>
      <c r="L171" s="32"/>
      <c r="M171" s="32"/>
    </row>
    <row r="172" spans="1:13" s="23" customFormat="1" ht="34.5" customHeight="1">
      <c r="A172" s="36" t="s">
        <v>175</v>
      </c>
      <c r="B172" s="57">
        <v>200</v>
      </c>
      <c r="C172" s="64" t="s">
        <v>365</v>
      </c>
      <c r="D172" s="37">
        <f aca="true" t="shared" si="13" ref="D172:E174">D173</f>
        <v>115600</v>
      </c>
      <c r="E172" s="37">
        <f t="shared" si="13"/>
        <v>74900</v>
      </c>
      <c r="F172" s="65">
        <f t="shared" si="5"/>
        <v>40700</v>
      </c>
      <c r="G172" s="32"/>
      <c r="H172" s="32"/>
      <c r="I172" s="32"/>
      <c r="J172" s="32"/>
      <c r="K172" s="32"/>
      <c r="L172" s="32"/>
      <c r="M172" s="32"/>
    </row>
    <row r="173" spans="1:13" s="23" customFormat="1" ht="12.75">
      <c r="A173" s="36" t="s">
        <v>130</v>
      </c>
      <c r="B173" s="57">
        <v>200</v>
      </c>
      <c r="C173" s="64" t="s">
        <v>364</v>
      </c>
      <c r="D173" s="37">
        <f t="shared" si="13"/>
        <v>115600</v>
      </c>
      <c r="E173" s="37">
        <f t="shared" si="13"/>
        <v>74900</v>
      </c>
      <c r="F173" s="65">
        <f t="shared" si="5"/>
        <v>40700</v>
      </c>
      <c r="G173" s="32"/>
      <c r="H173" s="32"/>
      <c r="I173" s="32"/>
      <c r="J173" s="32"/>
      <c r="K173" s="32"/>
      <c r="L173" s="32"/>
      <c r="M173" s="32"/>
    </row>
    <row r="174" spans="1:13" s="23" customFormat="1" ht="12.75">
      <c r="A174" s="36" t="s">
        <v>163</v>
      </c>
      <c r="B174" s="57">
        <v>200</v>
      </c>
      <c r="C174" s="64" t="s">
        <v>363</v>
      </c>
      <c r="D174" s="37">
        <f t="shared" si="13"/>
        <v>115600</v>
      </c>
      <c r="E174" s="37">
        <f t="shared" si="13"/>
        <v>74900</v>
      </c>
      <c r="F174" s="65">
        <f t="shared" si="5"/>
        <v>40700</v>
      </c>
      <c r="G174" s="32"/>
      <c r="H174" s="32"/>
      <c r="I174" s="32"/>
      <c r="J174" s="32"/>
      <c r="K174" s="32"/>
      <c r="L174" s="32"/>
      <c r="M174" s="32"/>
    </row>
    <row r="175" spans="1:13" s="23" customFormat="1" ht="20.25" customHeight="1">
      <c r="A175" s="36" t="s">
        <v>167</v>
      </c>
      <c r="B175" s="57">
        <v>200</v>
      </c>
      <c r="C175" s="64" t="s">
        <v>362</v>
      </c>
      <c r="D175" s="37">
        <v>115600</v>
      </c>
      <c r="E175" s="37">
        <v>74900</v>
      </c>
      <c r="F175" s="65">
        <f t="shared" si="5"/>
        <v>40700</v>
      </c>
      <c r="G175" s="32"/>
      <c r="H175" s="32"/>
      <c r="I175" s="32"/>
      <c r="J175" s="32"/>
      <c r="K175" s="32"/>
      <c r="L175" s="32"/>
      <c r="M175" s="32"/>
    </row>
    <row r="176" spans="1:13" s="23" customFormat="1" ht="24" hidden="1">
      <c r="A176" s="71" t="s">
        <v>261</v>
      </c>
      <c r="B176" s="57">
        <v>200</v>
      </c>
      <c r="C176" s="64" t="s">
        <v>262</v>
      </c>
      <c r="D176" s="79">
        <f aca="true" t="shared" si="14" ref="D176:E182">D177</f>
        <v>0</v>
      </c>
      <c r="E176" s="79">
        <f t="shared" si="14"/>
        <v>0</v>
      </c>
      <c r="F176" s="80">
        <f t="shared" si="5"/>
        <v>0</v>
      </c>
      <c r="G176" s="32"/>
      <c r="H176" s="32"/>
      <c r="I176" s="32"/>
      <c r="J176" s="32"/>
      <c r="K176" s="32"/>
      <c r="L176" s="32"/>
      <c r="M176" s="32"/>
    </row>
    <row r="177" spans="1:13" s="23" customFormat="1" ht="12.75" hidden="1">
      <c r="A177" s="36" t="s">
        <v>195</v>
      </c>
      <c r="B177" s="57">
        <v>200</v>
      </c>
      <c r="C177" s="64" t="s">
        <v>263</v>
      </c>
      <c r="D177" s="37">
        <f t="shared" si="14"/>
        <v>0</v>
      </c>
      <c r="E177" s="37">
        <f t="shared" si="14"/>
        <v>0</v>
      </c>
      <c r="F177" s="65">
        <f t="shared" si="5"/>
        <v>0</v>
      </c>
      <c r="G177" s="32"/>
      <c r="H177" s="32"/>
      <c r="I177" s="32"/>
      <c r="J177" s="32"/>
      <c r="K177" s="32"/>
      <c r="L177" s="32"/>
      <c r="M177" s="32"/>
    </row>
    <row r="178" spans="1:13" s="23" customFormat="1" ht="104.25" customHeight="1" hidden="1">
      <c r="A178" s="36" t="s">
        <v>203</v>
      </c>
      <c r="B178" s="57">
        <v>200</v>
      </c>
      <c r="C178" s="64" t="s">
        <v>264</v>
      </c>
      <c r="D178" s="37">
        <f>D180</f>
        <v>0</v>
      </c>
      <c r="E178" s="37">
        <f>E180</f>
        <v>0</v>
      </c>
      <c r="F178" s="65">
        <f>D178-E178</f>
        <v>0</v>
      </c>
      <c r="G178" s="32"/>
      <c r="H178" s="32"/>
      <c r="I178" s="32"/>
      <c r="J178" s="32"/>
      <c r="K178" s="32"/>
      <c r="L178" s="32"/>
      <c r="M178" s="32"/>
    </row>
    <row r="179" spans="1:13" s="23" customFormat="1" ht="16.5" customHeight="1" hidden="1">
      <c r="A179" s="36" t="s">
        <v>195</v>
      </c>
      <c r="B179" s="57">
        <v>200</v>
      </c>
      <c r="C179" s="64" t="s">
        <v>425</v>
      </c>
      <c r="D179" s="37">
        <f t="shared" si="14"/>
        <v>0</v>
      </c>
      <c r="E179" s="37">
        <f t="shared" si="14"/>
        <v>0</v>
      </c>
      <c r="F179" s="65">
        <f>D179-E179</f>
        <v>0</v>
      </c>
      <c r="G179" s="32"/>
      <c r="H179" s="32"/>
      <c r="I179" s="32"/>
      <c r="J179" s="32"/>
      <c r="K179" s="32"/>
      <c r="L179" s="32"/>
      <c r="M179" s="32"/>
    </row>
    <row r="180" spans="1:13" s="23" customFormat="1" ht="12.75" hidden="1">
      <c r="A180" s="36" t="s">
        <v>205</v>
      </c>
      <c r="B180" s="57">
        <v>200</v>
      </c>
      <c r="C180" s="64" t="s">
        <v>265</v>
      </c>
      <c r="D180" s="37">
        <f t="shared" si="14"/>
        <v>0</v>
      </c>
      <c r="E180" s="37">
        <f t="shared" si="14"/>
        <v>0</v>
      </c>
      <c r="F180" s="65">
        <f t="shared" si="5"/>
        <v>0</v>
      </c>
      <c r="G180" s="32"/>
      <c r="H180" s="32"/>
      <c r="I180" s="32"/>
      <c r="J180" s="32"/>
      <c r="K180" s="32"/>
      <c r="L180" s="32"/>
      <c r="M180" s="32"/>
    </row>
    <row r="181" spans="1:13" s="23" customFormat="1" ht="12.75" hidden="1">
      <c r="A181" s="41" t="s">
        <v>130</v>
      </c>
      <c r="B181" s="57">
        <v>200</v>
      </c>
      <c r="C181" s="64" t="s">
        <v>266</v>
      </c>
      <c r="D181" s="37">
        <f t="shared" si="14"/>
        <v>0</v>
      </c>
      <c r="E181" s="37">
        <f t="shared" si="14"/>
        <v>0</v>
      </c>
      <c r="F181" s="65">
        <f t="shared" si="5"/>
        <v>0</v>
      </c>
      <c r="G181" s="32"/>
      <c r="H181" s="32"/>
      <c r="I181" s="32"/>
      <c r="J181" s="32"/>
      <c r="K181" s="32"/>
      <c r="L181" s="32"/>
      <c r="M181" s="32"/>
    </row>
    <row r="182" spans="1:13" s="23" customFormat="1" ht="12.75" hidden="1">
      <c r="A182" s="41" t="s">
        <v>208</v>
      </c>
      <c r="B182" s="57">
        <v>200</v>
      </c>
      <c r="C182" s="64" t="s">
        <v>267</v>
      </c>
      <c r="D182" s="37">
        <f t="shared" si="14"/>
        <v>0</v>
      </c>
      <c r="E182" s="37">
        <f t="shared" si="14"/>
        <v>0</v>
      </c>
      <c r="F182" s="65">
        <f t="shared" si="5"/>
        <v>0</v>
      </c>
      <c r="G182" s="32"/>
      <c r="H182" s="32"/>
      <c r="I182" s="32"/>
      <c r="J182" s="32"/>
      <c r="K182" s="32"/>
      <c r="L182" s="32"/>
      <c r="M182" s="32"/>
    </row>
    <row r="183" spans="1:13" s="23" customFormat="1" ht="33" customHeight="1" hidden="1">
      <c r="A183" s="36" t="s">
        <v>210</v>
      </c>
      <c r="B183" s="57">
        <v>200</v>
      </c>
      <c r="C183" s="64" t="s">
        <v>268</v>
      </c>
      <c r="D183" s="37"/>
      <c r="E183" s="37"/>
      <c r="F183" s="65">
        <f t="shared" si="5"/>
        <v>0</v>
      </c>
      <c r="G183" s="32"/>
      <c r="H183" s="32"/>
      <c r="I183" s="32"/>
      <c r="J183" s="32"/>
      <c r="K183" s="32"/>
      <c r="L183" s="32"/>
      <c r="M183" s="32"/>
    </row>
    <row r="184" spans="1:13" s="23" customFormat="1" ht="12.75">
      <c r="A184" s="82" t="s">
        <v>269</v>
      </c>
      <c r="B184" s="57">
        <v>200</v>
      </c>
      <c r="C184" s="64" t="s">
        <v>270</v>
      </c>
      <c r="D184" s="79">
        <f>D185+D205</f>
        <v>778200</v>
      </c>
      <c r="E184" s="79">
        <f>E185+E205</f>
        <v>554163.49</v>
      </c>
      <c r="F184" s="80">
        <f t="shared" si="5"/>
        <v>224036.51</v>
      </c>
      <c r="G184" s="32"/>
      <c r="H184" s="32"/>
      <c r="I184" s="32"/>
      <c r="J184" s="32"/>
      <c r="K184" s="32"/>
      <c r="L184" s="32"/>
      <c r="M184" s="32"/>
    </row>
    <row r="185" spans="1:13" s="23" customFormat="1" ht="12.75">
      <c r="A185" s="81" t="s">
        <v>271</v>
      </c>
      <c r="B185" s="57">
        <v>200</v>
      </c>
      <c r="C185" s="64" t="s">
        <v>272</v>
      </c>
      <c r="D185" s="79">
        <f>D186+D196</f>
        <v>27500</v>
      </c>
      <c r="E185" s="79">
        <f>E186+E196</f>
        <v>22297.09</v>
      </c>
      <c r="F185" s="80">
        <f t="shared" si="5"/>
        <v>5202.91</v>
      </c>
      <c r="G185" s="32"/>
      <c r="H185" s="32"/>
      <c r="I185" s="32"/>
      <c r="J185" s="32"/>
      <c r="K185" s="32"/>
      <c r="L185" s="32"/>
      <c r="M185" s="32"/>
    </row>
    <row r="186" spans="1:13" s="23" customFormat="1" ht="12.75" hidden="1">
      <c r="A186" s="41" t="s">
        <v>195</v>
      </c>
      <c r="B186" s="57">
        <v>200</v>
      </c>
      <c r="C186" s="64" t="s">
        <v>273</v>
      </c>
      <c r="D186" s="37">
        <f aca="true" t="shared" si="15" ref="D186:E192">D187</f>
        <v>0</v>
      </c>
      <c r="E186" s="37">
        <f t="shared" si="15"/>
        <v>0</v>
      </c>
      <c r="F186" s="65">
        <f t="shared" si="5"/>
        <v>0</v>
      </c>
      <c r="G186" s="32"/>
      <c r="H186" s="32"/>
      <c r="I186" s="32"/>
      <c r="J186" s="32"/>
      <c r="K186" s="32"/>
      <c r="L186" s="32"/>
      <c r="M186" s="32"/>
    </row>
    <row r="187" spans="1:13" s="23" customFormat="1" ht="72" hidden="1">
      <c r="A187" s="36" t="s">
        <v>274</v>
      </c>
      <c r="B187" s="57">
        <v>200</v>
      </c>
      <c r="C187" s="64" t="s">
        <v>275</v>
      </c>
      <c r="D187" s="37">
        <f t="shared" si="15"/>
        <v>0</v>
      </c>
      <c r="E187" s="37">
        <f t="shared" si="15"/>
        <v>0</v>
      </c>
      <c r="F187" s="65">
        <f t="shared" si="5"/>
        <v>0</v>
      </c>
      <c r="G187" s="32"/>
      <c r="H187" s="32"/>
      <c r="I187" s="32"/>
      <c r="J187" s="32"/>
      <c r="K187" s="32"/>
      <c r="L187" s="32"/>
      <c r="M187" s="32"/>
    </row>
    <row r="188" spans="1:13" s="23" customFormat="1" ht="93.75" customHeight="1" hidden="1">
      <c r="A188" s="36" t="s">
        <v>276</v>
      </c>
      <c r="B188" s="57">
        <v>200</v>
      </c>
      <c r="C188" s="64" t="s">
        <v>275</v>
      </c>
      <c r="D188" s="37">
        <f>D191</f>
        <v>0</v>
      </c>
      <c r="E188" s="37">
        <f>E191</f>
        <v>0</v>
      </c>
      <c r="F188" s="65">
        <f t="shared" si="5"/>
        <v>0</v>
      </c>
      <c r="G188" s="32"/>
      <c r="H188" s="32"/>
      <c r="I188" s="32"/>
      <c r="J188" s="32"/>
      <c r="K188" s="32"/>
      <c r="L188" s="32"/>
      <c r="M188" s="32"/>
    </row>
    <row r="189" spans="1:13" s="23" customFormat="1" ht="17.25" customHeight="1" hidden="1">
      <c r="A189" s="36" t="s">
        <v>426</v>
      </c>
      <c r="B189" s="57">
        <v>200</v>
      </c>
      <c r="C189" s="64" t="s">
        <v>427</v>
      </c>
      <c r="D189" s="37">
        <f>D191</f>
        <v>0</v>
      </c>
      <c r="E189" s="37">
        <f>E191</f>
        <v>0</v>
      </c>
      <c r="F189" s="65">
        <f>D189-E189</f>
        <v>0</v>
      </c>
      <c r="G189" s="32"/>
      <c r="H189" s="32"/>
      <c r="I189" s="32"/>
      <c r="J189" s="32"/>
      <c r="K189" s="32"/>
      <c r="L189" s="32"/>
      <c r="M189" s="32"/>
    </row>
    <row r="190" spans="1:13" s="23" customFormat="1" ht="62.25" customHeight="1" hidden="1">
      <c r="A190" s="36" t="s">
        <v>428</v>
      </c>
      <c r="B190" s="57">
        <v>200</v>
      </c>
      <c r="C190" s="64" t="s">
        <v>429</v>
      </c>
      <c r="D190" s="37">
        <f t="shared" si="15"/>
        <v>0</v>
      </c>
      <c r="E190" s="37">
        <f t="shared" si="15"/>
        <v>0</v>
      </c>
      <c r="F190" s="65">
        <f>D190-E190</f>
        <v>0</v>
      </c>
      <c r="G190" s="32"/>
      <c r="H190" s="32"/>
      <c r="I190" s="32"/>
      <c r="J190" s="32"/>
      <c r="K190" s="32"/>
      <c r="L190" s="32"/>
      <c r="M190" s="32"/>
    </row>
    <row r="191" spans="1:13" s="23" customFormat="1" ht="12.75" hidden="1">
      <c r="A191" s="36" t="s">
        <v>130</v>
      </c>
      <c r="B191" s="57">
        <v>200</v>
      </c>
      <c r="C191" s="64" t="s">
        <v>277</v>
      </c>
      <c r="D191" s="37">
        <f t="shared" si="15"/>
        <v>0</v>
      </c>
      <c r="E191" s="37">
        <f t="shared" si="15"/>
        <v>0</v>
      </c>
      <c r="F191" s="65">
        <f t="shared" si="5"/>
        <v>0</v>
      </c>
      <c r="G191" s="32"/>
      <c r="H191" s="32"/>
      <c r="I191" s="32"/>
      <c r="J191" s="32"/>
      <c r="K191" s="32"/>
      <c r="L191" s="32"/>
      <c r="M191" s="32"/>
    </row>
    <row r="192" spans="1:13" s="23" customFormat="1" ht="24" customHeight="1" hidden="1">
      <c r="A192" s="34" t="s">
        <v>413</v>
      </c>
      <c r="B192" s="57">
        <v>200</v>
      </c>
      <c r="C192" s="64" t="s">
        <v>278</v>
      </c>
      <c r="D192" s="37">
        <f t="shared" si="15"/>
        <v>0</v>
      </c>
      <c r="E192" s="37">
        <f t="shared" si="15"/>
        <v>0</v>
      </c>
      <c r="F192" s="65">
        <f t="shared" si="5"/>
        <v>0</v>
      </c>
      <c r="G192" s="32"/>
      <c r="H192" s="32"/>
      <c r="I192" s="32"/>
      <c r="J192" s="32"/>
      <c r="K192" s="32"/>
      <c r="L192" s="32"/>
      <c r="M192" s="32"/>
    </row>
    <row r="193" spans="1:13" s="23" customFormat="1" ht="48" hidden="1">
      <c r="A193" s="36" t="s">
        <v>279</v>
      </c>
      <c r="B193" s="57">
        <v>200</v>
      </c>
      <c r="C193" s="64" t="s">
        <v>280</v>
      </c>
      <c r="D193" s="37"/>
      <c r="E193" s="37"/>
      <c r="F193" s="65">
        <f t="shared" si="5"/>
        <v>0</v>
      </c>
      <c r="G193" s="32"/>
      <c r="H193" s="32"/>
      <c r="I193" s="32"/>
      <c r="J193" s="32"/>
      <c r="K193" s="32"/>
      <c r="L193" s="32"/>
      <c r="M193" s="32"/>
    </row>
    <row r="194" spans="1:13" s="23" customFormat="1" ht="24">
      <c r="A194" s="38" t="s">
        <v>246</v>
      </c>
      <c r="B194" s="57">
        <v>200</v>
      </c>
      <c r="C194" s="64" t="s">
        <v>430</v>
      </c>
      <c r="D194" s="37">
        <f>D195</f>
        <v>27500</v>
      </c>
      <c r="E194" s="37">
        <f>E195</f>
        <v>22297.09</v>
      </c>
      <c r="F194" s="65">
        <f t="shared" si="5"/>
        <v>5202.91</v>
      </c>
      <c r="G194" s="32"/>
      <c r="H194" s="32"/>
      <c r="I194" s="32"/>
      <c r="J194" s="32"/>
      <c r="K194" s="32"/>
      <c r="L194" s="32"/>
      <c r="M194" s="32"/>
    </row>
    <row r="195" spans="1:13" s="23" customFormat="1" ht="72">
      <c r="A195" s="38" t="s">
        <v>523</v>
      </c>
      <c r="B195" s="57">
        <v>200</v>
      </c>
      <c r="C195" s="64" t="s">
        <v>282</v>
      </c>
      <c r="D195" s="37">
        <f>D196</f>
        <v>27500</v>
      </c>
      <c r="E195" s="37">
        <f>E196</f>
        <v>22297.09</v>
      </c>
      <c r="F195" s="65">
        <f>D195-E195</f>
        <v>5202.91</v>
      </c>
      <c r="G195" s="32"/>
      <c r="H195" s="32"/>
      <c r="I195" s="32"/>
      <c r="J195" s="32"/>
      <c r="K195" s="32"/>
      <c r="L195" s="32"/>
      <c r="M195" s="32"/>
    </row>
    <row r="196" spans="1:13" s="23" customFormat="1" ht="24">
      <c r="A196" s="36" t="s">
        <v>281</v>
      </c>
      <c r="B196" s="57">
        <v>200</v>
      </c>
      <c r="C196" s="64" t="s">
        <v>282</v>
      </c>
      <c r="D196" s="37">
        <f>D199</f>
        <v>27500</v>
      </c>
      <c r="E196" s="37">
        <f>E199</f>
        <v>22297.09</v>
      </c>
      <c r="F196" s="65">
        <f t="shared" si="5"/>
        <v>5202.91</v>
      </c>
      <c r="G196" s="32"/>
      <c r="H196" s="32"/>
      <c r="I196" s="32"/>
      <c r="J196" s="32"/>
      <c r="K196" s="32"/>
      <c r="L196" s="32"/>
      <c r="M196" s="32"/>
    </row>
    <row r="197" spans="1:13" s="23" customFormat="1" ht="24">
      <c r="A197" s="34" t="s">
        <v>412</v>
      </c>
      <c r="B197" s="57">
        <v>200</v>
      </c>
      <c r="C197" s="64" t="s">
        <v>431</v>
      </c>
      <c r="D197" s="37">
        <f>D198</f>
        <v>27500</v>
      </c>
      <c r="E197" s="37">
        <f>E198</f>
        <v>22297.09</v>
      </c>
      <c r="F197" s="65">
        <f>D197-E197</f>
        <v>5202.91</v>
      </c>
      <c r="G197" s="32"/>
      <c r="H197" s="32"/>
      <c r="I197" s="32"/>
      <c r="J197" s="32"/>
      <c r="K197" s="32"/>
      <c r="L197" s="32"/>
      <c r="M197" s="32"/>
    </row>
    <row r="198" spans="1:13" s="23" customFormat="1" ht="24">
      <c r="A198" s="34" t="s">
        <v>413</v>
      </c>
      <c r="B198" s="57">
        <v>200</v>
      </c>
      <c r="C198" s="64" t="s">
        <v>432</v>
      </c>
      <c r="D198" s="37">
        <f>D199</f>
        <v>27500</v>
      </c>
      <c r="E198" s="37">
        <f>E199</f>
        <v>22297.09</v>
      </c>
      <c r="F198" s="65">
        <f>D198-E198</f>
        <v>5202.91</v>
      </c>
      <c r="G198" s="32"/>
      <c r="H198" s="32"/>
      <c r="I198" s="32"/>
      <c r="J198" s="32"/>
      <c r="K198" s="32"/>
      <c r="L198" s="32"/>
      <c r="M198" s="32"/>
    </row>
    <row r="199" spans="1:13" s="23" customFormat="1" ht="33.75" customHeight="1">
      <c r="A199" s="36" t="s">
        <v>175</v>
      </c>
      <c r="B199" s="57">
        <v>200</v>
      </c>
      <c r="C199" s="64" t="s">
        <v>371</v>
      </c>
      <c r="D199" s="37">
        <f>D200+D203</f>
        <v>27500</v>
      </c>
      <c r="E199" s="37">
        <f>E200+E203</f>
        <v>22297.09</v>
      </c>
      <c r="F199" s="65">
        <f t="shared" si="5"/>
        <v>5202.91</v>
      </c>
      <c r="G199" s="32"/>
      <c r="H199" s="32"/>
      <c r="I199" s="32"/>
      <c r="J199" s="32"/>
      <c r="K199" s="32"/>
      <c r="L199" s="32"/>
      <c r="M199" s="32"/>
    </row>
    <row r="200" spans="1:13" s="23" customFormat="1" ht="12.75">
      <c r="A200" s="36" t="s">
        <v>130</v>
      </c>
      <c r="B200" s="57">
        <v>200</v>
      </c>
      <c r="C200" s="64" t="s">
        <v>372</v>
      </c>
      <c r="D200" s="37">
        <f>D201+D202</f>
        <v>27500</v>
      </c>
      <c r="E200" s="37">
        <f>E201+E202</f>
        <v>22297.09</v>
      </c>
      <c r="F200" s="65">
        <f t="shared" si="5"/>
        <v>5202.91</v>
      </c>
      <c r="G200" s="32"/>
      <c r="H200" s="32"/>
      <c r="I200" s="32"/>
      <c r="J200" s="32"/>
      <c r="K200" s="32"/>
      <c r="L200" s="32"/>
      <c r="M200" s="32"/>
    </row>
    <row r="201" spans="1:13" s="23" customFormat="1" ht="12.75" hidden="1">
      <c r="A201" s="36" t="s">
        <v>283</v>
      </c>
      <c r="B201" s="57">
        <v>200</v>
      </c>
      <c r="C201" s="64" t="s">
        <v>370</v>
      </c>
      <c r="D201" s="37"/>
      <c r="E201" s="37"/>
      <c r="F201" s="65">
        <f t="shared" si="5"/>
        <v>0</v>
      </c>
      <c r="G201" s="32"/>
      <c r="H201" s="32"/>
      <c r="I201" s="32"/>
      <c r="J201" s="32"/>
      <c r="K201" s="32"/>
      <c r="L201" s="32"/>
      <c r="M201" s="32"/>
    </row>
    <row r="202" spans="1:13" s="23" customFormat="1" ht="12.75">
      <c r="A202" s="36" t="s">
        <v>169</v>
      </c>
      <c r="B202" s="57">
        <v>200</v>
      </c>
      <c r="C202" s="64" t="s">
        <v>369</v>
      </c>
      <c r="D202" s="37">
        <v>27500</v>
      </c>
      <c r="E202" s="37">
        <v>22297.09</v>
      </c>
      <c r="F202" s="65">
        <f t="shared" si="5"/>
        <v>5202.91</v>
      </c>
      <c r="G202" s="32"/>
      <c r="H202" s="32"/>
      <c r="I202" s="32"/>
      <c r="J202" s="32"/>
      <c r="K202" s="32"/>
      <c r="L202" s="32"/>
      <c r="M202" s="32"/>
    </row>
    <row r="203" spans="1:13" s="23" customFormat="1" ht="12.75" hidden="1">
      <c r="A203" s="36" t="s">
        <v>171</v>
      </c>
      <c r="B203" s="57">
        <v>200</v>
      </c>
      <c r="C203" s="64" t="s">
        <v>368</v>
      </c>
      <c r="D203" s="37">
        <f>D204</f>
        <v>0</v>
      </c>
      <c r="E203" s="37">
        <f>E204</f>
        <v>0</v>
      </c>
      <c r="F203" s="65">
        <f t="shared" si="5"/>
        <v>0</v>
      </c>
      <c r="G203" s="32"/>
      <c r="H203" s="32"/>
      <c r="I203" s="32"/>
      <c r="J203" s="32"/>
      <c r="K203" s="32"/>
      <c r="L203" s="32"/>
      <c r="M203" s="32"/>
    </row>
    <row r="204" spans="1:13" s="23" customFormat="1" ht="24" hidden="1">
      <c r="A204" s="36" t="s">
        <v>186</v>
      </c>
      <c r="B204" s="57">
        <v>200</v>
      </c>
      <c r="C204" s="64" t="s">
        <v>367</v>
      </c>
      <c r="D204" s="37"/>
      <c r="E204" s="37"/>
      <c r="F204" s="65">
        <f t="shared" si="5"/>
        <v>0</v>
      </c>
      <c r="G204" s="32"/>
      <c r="H204" s="32"/>
      <c r="I204" s="32"/>
      <c r="J204" s="32"/>
      <c r="K204" s="32"/>
      <c r="L204" s="32"/>
      <c r="M204" s="32"/>
    </row>
    <row r="205" spans="1:13" s="23" customFormat="1" ht="12.75">
      <c r="A205" s="71" t="s">
        <v>284</v>
      </c>
      <c r="B205" s="57">
        <v>200</v>
      </c>
      <c r="C205" s="64" t="s">
        <v>285</v>
      </c>
      <c r="D205" s="79">
        <f>D206</f>
        <v>750700</v>
      </c>
      <c r="E205" s="79">
        <f>E206</f>
        <v>531866.4</v>
      </c>
      <c r="F205" s="80">
        <f t="shared" si="5"/>
        <v>218833.59999999998</v>
      </c>
      <c r="G205" s="32"/>
      <c r="H205" s="32"/>
      <c r="I205" s="32"/>
      <c r="J205" s="32"/>
      <c r="K205" s="32"/>
      <c r="L205" s="32"/>
      <c r="M205" s="32"/>
    </row>
    <row r="206" spans="1:13" s="23" customFormat="1" ht="24">
      <c r="A206" s="36" t="s">
        <v>246</v>
      </c>
      <c r="B206" s="57">
        <v>200</v>
      </c>
      <c r="C206" s="64" t="s">
        <v>286</v>
      </c>
      <c r="D206" s="37">
        <f>D207+D216</f>
        <v>750700</v>
      </c>
      <c r="E206" s="37">
        <f>E207+E216</f>
        <v>531866.4</v>
      </c>
      <c r="F206" s="65">
        <f t="shared" si="5"/>
        <v>218833.59999999998</v>
      </c>
      <c r="G206" s="32"/>
      <c r="H206" s="32"/>
      <c r="I206" s="32"/>
      <c r="J206" s="32"/>
      <c r="K206" s="32"/>
      <c r="L206" s="32"/>
      <c r="M206" s="32"/>
    </row>
    <row r="207" spans="1:13" s="23" customFormat="1" ht="60">
      <c r="A207" s="36" t="s">
        <v>487</v>
      </c>
      <c r="B207" s="57">
        <v>200</v>
      </c>
      <c r="C207" s="64" t="s">
        <v>287</v>
      </c>
      <c r="D207" s="37">
        <f aca="true" t="shared" si="16" ref="D207:E209">D210</f>
        <v>530700</v>
      </c>
      <c r="E207" s="37">
        <f t="shared" si="16"/>
        <v>399676.88</v>
      </c>
      <c r="F207" s="65">
        <f t="shared" si="5"/>
        <v>131023.12</v>
      </c>
      <c r="G207" s="32"/>
      <c r="H207" s="32"/>
      <c r="I207" s="32"/>
      <c r="J207" s="32"/>
      <c r="K207" s="32"/>
      <c r="L207" s="32"/>
      <c r="M207" s="32"/>
    </row>
    <row r="208" spans="1:13" s="23" customFormat="1" ht="24">
      <c r="A208" s="34" t="s">
        <v>412</v>
      </c>
      <c r="B208" s="57">
        <v>200</v>
      </c>
      <c r="C208" s="64" t="s">
        <v>402</v>
      </c>
      <c r="D208" s="37">
        <f t="shared" si="16"/>
        <v>530700</v>
      </c>
      <c r="E208" s="37">
        <f t="shared" si="16"/>
        <v>399676.88</v>
      </c>
      <c r="F208" s="65">
        <f>D208-E208</f>
        <v>131023.12</v>
      </c>
      <c r="G208" s="32"/>
      <c r="H208" s="32"/>
      <c r="I208" s="32"/>
      <c r="J208" s="32"/>
      <c r="K208" s="32"/>
      <c r="L208" s="32"/>
      <c r="M208" s="32"/>
    </row>
    <row r="209" spans="1:13" s="23" customFormat="1" ht="24">
      <c r="A209" s="34" t="s">
        <v>413</v>
      </c>
      <c r="B209" s="57">
        <v>200</v>
      </c>
      <c r="C209" s="64" t="s">
        <v>403</v>
      </c>
      <c r="D209" s="37">
        <f t="shared" si="16"/>
        <v>530700</v>
      </c>
      <c r="E209" s="37">
        <f t="shared" si="16"/>
        <v>399676.88</v>
      </c>
      <c r="F209" s="65">
        <f>D209-E209</f>
        <v>131023.12</v>
      </c>
      <c r="G209" s="32"/>
      <c r="H209" s="32"/>
      <c r="I209" s="32"/>
      <c r="J209" s="32"/>
      <c r="K209" s="32"/>
      <c r="L209" s="32"/>
      <c r="M209" s="32"/>
    </row>
    <row r="210" spans="1:13" s="23" customFormat="1" ht="33" customHeight="1">
      <c r="A210" s="36" t="s">
        <v>175</v>
      </c>
      <c r="B210" s="57">
        <v>200</v>
      </c>
      <c r="C210" s="64" t="s">
        <v>288</v>
      </c>
      <c r="D210" s="37">
        <f>D211</f>
        <v>530700</v>
      </c>
      <c r="E210" s="37">
        <f>E211</f>
        <v>399676.88</v>
      </c>
      <c r="F210" s="65">
        <f t="shared" si="5"/>
        <v>131023.12</v>
      </c>
      <c r="G210" s="32"/>
      <c r="H210" s="32"/>
      <c r="I210" s="32"/>
      <c r="J210" s="32"/>
      <c r="K210" s="32"/>
      <c r="L210" s="32"/>
      <c r="M210" s="32"/>
    </row>
    <row r="211" spans="1:13" s="23" customFormat="1" ht="12.75">
      <c r="A211" s="42" t="s">
        <v>130</v>
      </c>
      <c r="B211" s="57">
        <v>200</v>
      </c>
      <c r="C211" s="64" t="s">
        <v>289</v>
      </c>
      <c r="D211" s="37">
        <f>D212</f>
        <v>530700</v>
      </c>
      <c r="E211" s="37">
        <f>E212</f>
        <v>399676.88</v>
      </c>
      <c r="F211" s="65">
        <f t="shared" si="5"/>
        <v>131023.12</v>
      </c>
      <c r="G211" s="32"/>
      <c r="H211" s="32"/>
      <c r="I211" s="32"/>
      <c r="J211" s="32"/>
      <c r="K211" s="32"/>
      <c r="L211" s="32"/>
      <c r="M211" s="32"/>
    </row>
    <row r="212" spans="1:13" s="23" customFormat="1" ht="12.75">
      <c r="A212" s="36" t="s">
        <v>163</v>
      </c>
      <c r="B212" s="57">
        <v>200</v>
      </c>
      <c r="C212" s="64" t="s">
        <v>290</v>
      </c>
      <c r="D212" s="37">
        <f>D213+D214+D215</f>
        <v>530700</v>
      </c>
      <c r="E212" s="37">
        <f>E213+E214+E215</f>
        <v>399676.88</v>
      </c>
      <c r="F212" s="65">
        <f t="shared" si="5"/>
        <v>131023.12</v>
      </c>
      <c r="G212" s="32"/>
      <c r="H212" s="32"/>
      <c r="I212" s="32"/>
      <c r="J212" s="32"/>
      <c r="K212" s="32"/>
      <c r="L212" s="32"/>
      <c r="M212" s="32"/>
    </row>
    <row r="213" spans="1:13" s="23" customFormat="1" ht="12.75">
      <c r="A213" s="36" t="s">
        <v>181</v>
      </c>
      <c r="B213" s="57">
        <v>200</v>
      </c>
      <c r="C213" s="64" t="s">
        <v>291</v>
      </c>
      <c r="D213" s="37">
        <v>468300</v>
      </c>
      <c r="E213" s="37">
        <v>364676.88</v>
      </c>
      <c r="F213" s="65">
        <f t="shared" si="5"/>
        <v>103623.12</v>
      </c>
      <c r="G213" s="32"/>
      <c r="H213" s="32"/>
      <c r="I213" s="32"/>
      <c r="J213" s="32"/>
      <c r="K213" s="32"/>
      <c r="L213" s="32"/>
      <c r="M213" s="32"/>
    </row>
    <row r="214" spans="1:13" s="23" customFormat="1" ht="12.75">
      <c r="A214" s="36" t="s">
        <v>283</v>
      </c>
      <c r="B214" s="57">
        <v>200</v>
      </c>
      <c r="C214" s="64" t="s">
        <v>292</v>
      </c>
      <c r="D214" s="37">
        <f>45500+3500</f>
        <v>49000</v>
      </c>
      <c r="E214" s="37">
        <v>35000</v>
      </c>
      <c r="F214" s="65">
        <f t="shared" si="5"/>
        <v>14000</v>
      </c>
      <c r="G214" s="32"/>
      <c r="H214" s="32"/>
      <c r="I214" s="32"/>
      <c r="J214" s="32"/>
      <c r="K214" s="32"/>
      <c r="L214" s="32"/>
      <c r="M214" s="32"/>
    </row>
    <row r="215" spans="1:13" s="23" customFormat="1" ht="24">
      <c r="A215" s="36" t="s">
        <v>186</v>
      </c>
      <c r="B215" s="57">
        <v>200</v>
      </c>
      <c r="C215" s="64" t="s">
        <v>486</v>
      </c>
      <c r="D215" s="37">
        <v>13400</v>
      </c>
      <c r="E215" s="37">
        <v>0</v>
      </c>
      <c r="F215" s="65">
        <f t="shared" si="5"/>
        <v>13400</v>
      </c>
      <c r="G215" s="32"/>
      <c r="H215" s="32"/>
      <c r="I215" s="32"/>
      <c r="J215" s="32"/>
      <c r="K215" s="32"/>
      <c r="L215" s="32"/>
      <c r="M215" s="32"/>
    </row>
    <row r="216" spans="1:13" s="23" customFormat="1" ht="72">
      <c r="A216" s="38" t="s">
        <v>523</v>
      </c>
      <c r="B216" s="57">
        <v>200</v>
      </c>
      <c r="C216" s="64" t="s">
        <v>404</v>
      </c>
      <c r="D216" s="37">
        <f>D220</f>
        <v>220000</v>
      </c>
      <c r="E216" s="37">
        <f>E220</f>
        <v>132189.52</v>
      </c>
      <c r="F216" s="65">
        <f t="shared" si="5"/>
        <v>87810.48000000001</v>
      </c>
      <c r="G216" s="32"/>
      <c r="H216" s="32"/>
      <c r="I216" s="32"/>
      <c r="J216" s="32"/>
      <c r="K216" s="32"/>
      <c r="L216" s="32"/>
      <c r="M216" s="32"/>
    </row>
    <row r="217" spans="1:13" s="23" customFormat="1" ht="24">
      <c r="A217" s="36" t="s">
        <v>294</v>
      </c>
      <c r="B217" s="57">
        <v>200</v>
      </c>
      <c r="C217" s="64" t="s">
        <v>293</v>
      </c>
      <c r="D217" s="37">
        <f aca="true" t="shared" si="17" ref="D217:E219">D218</f>
        <v>220000</v>
      </c>
      <c r="E217" s="37">
        <f t="shared" si="17"/>
        <v>132189.52</v>
      </c>
      <c r="F217" s="65">
        <f>D217-E217</f>
        <v>87810.48000000001</v>
      </c>
      <c r="G217" s="32"/>
      <c r="H217" s="32"/>
      <c r="I217" s="32"/>
      <c r="J217" s="32"/>
      <c r="K217" s="32"/>
      <c r="L217" s="32"/>
      <c r="M217" s="32"/>
    </row>
    <row r="218" spans="1:13" s="23" customFormat="1" ht="24">
      <c r="A218" s="34" t="s">
        <v>412</v>
      </c>
      <c r="B218" s="57">
        <v>200</v>
      </c>
      <c r="C218" s="64" t="s">
        <v>405</v>
      </c>
      <c r="D218" s="37">
        <f t="shared" si="17"/>
        <v>220000</v>
      </c>
      <c r="E218" s="37">
        <f t="shared" si="17"/>
        <v>132189.52</v>
      </c>
      <c r="F218" s="65">
        <f>D218-E218</f>
        <v>87810.48000000001</v>
      </c>
      <c r="G218" s="32"/>
      <c r="H218" s="32"/>
      <c r="I218" s="32"/>
      <c r="J218" s="32"/>
      <c r="K218" s="32"/>
      <c r="L218" s="32"/>
      <c r="M218" s="32"/>
    </row>
    <row r="219" spans="1:13" s="23" customFormat="1" ht="24">
      <c r="A219" s="34" t="s">
        <v>413</v>
      </c>
      <c r="B219" s="57">
        <v>200</v>
      </c>
      <c r="C219" s="64" t="s">
        <v>406</v>
      </c>
      <c r="D219" s="37">
        <f t="shared" si="17"/>
        <v>220000</v>
      </c>
      <c r="E219" s="37">
        <f t="shared" si="17"/>
        <v>132189.52</v>
      </c>
      <c r="F219" s="65">
        <f>D219-E219</f>
        <v>87810.48000000001</v>
      </c>
      <c r="G219" s="32"/>
      <c r="H219" s="32"/>
      <c r="I219" s="32"/>
      <c r="J219" s="32"/>
      <c r="K219" s="32"/>
      <c r="L219" s="32"/>
      <c r="M219" s="32"/>
    </row>
    <row r="220" spans="1:13" s="23" customFormat="1" ht="36">
      <c r="A220" s="36" t="s">
        <v>175</v>
      </c>
      <c r="B220" s="57">
        <v>200</v>
      </c>
      <c r="C220" s="64" t="s">
        <v>295</v>
      </c>
      <c r="D220" s="37">
        <f>D221+D224</f>
        <v>220000</v>
      </c>
      <c r="E220" s="37">
        <f>E221+E224</f>
        <v>132189.52</v>
      </c>
      <c r="F220" s="65">
        <f t="shared" si="5"/>
        <v>87810.48000000001</v>
      </c>
      <c r="G220" s="32"/>
      <c r="H220" s="32"/>
      <c r="I220" s="32"/>
      <c r="J220" s="32"/>
      <c r="K220" s="32"/>
      <c r="L220" s="32"/>
      <c r="M220" s="32"/>
    </row>
    <row r="221" spans="1:13" s="23" customFormat="1" ht="12.75">
      <c r="A221" s="42" t="s">
        <v>130</v>
      </c>
      <c r="B221" s="57">
        <v>200</v>
      </c>
      <c r="C221" s="64" t="s">
        <v>296</v>
      </c>
      <c r="D221" s="37">
        <f>D222</f>
        <v>214200</v>
      </c>
      <c r="E221" s="37">
        <f>E222</f>
        <v>126450</v>
      </c>
      <c r="F221" s="65">
        <f t="shared" si="5"/>
        <v>87750</v>
      </c>
      <c r="G221" s="32"/>
      <c r="H221" s="32"/>
      <c r="I221" s="32"/>
      <c r="J221" s="32"/>
      <c r="K221" s="32"/>
      <c r="L221" s="32"/>
      <c r="M221" s="32"/>
    </row>
    <row r="222" spans="1:13" s="23" customFormat="1" ht="12.75">
      <c r="A222" s="36" t="s">
        <v>163</v>
      </c>
      <c r="B222" s="57">
        <v>200</v>
      </c>
      <c r="C222" s="64" t="s">
        <v>297</v>
      </c>
      <c r="D222" s="37">
        <f>D223</f>
        <v>214200</v>
      </c>
      <c r="E222" s="37">
        <f>E223</f>
        <v>126450</v>
      </c>
      <c r="F222" s="65">
        <f t="shared" si="5"/>
        <v>87750</v>
      </c>
      <c r="G222" s="32"/>
      <c r="H222" s="32"/>
      <c r="I222" s="32"/>
      <c r="J222" s="32"/>
      <c r="K222" s="32"/>
      <c r="L222" s="32"/>
      <c r="M222" s="32"/>
    </row>
    <row r="223" spans="1:13" s="23" customFormat="1" ht="12.75">
      <c r="A223" s="36" t="s">
        <v>283</v>
      </c>
      <c r="B223" s="57">
        <v>200</v>
      </c>
      <c r="C223" s="64" t="s">
        <v>298</v>
      </c>
      <c r="D223" s="37">
        <f>220000-5800</f>
        <v>214200</v>
      </c>
      <c r="E223" s="37">
        <v>126450</v>
      </c>
      <c r="F223" s="65">
        <f t="shared" si="5"/>
        <v>87750</v>
      </c>
      <c r="G223" s="32"/>
      <c r="H223" s="32"/>
      <c r="I223" s="32"/>
      <c r="J223" s="32"/>
      <c r="K223" s="32"/>
      <c r="L223" s="32"/>
      <c r="M223" s="32"/>
    </row>
    <row r="224" spans="1:6" ht="12.75">
      <c r="A224" s="36" t="s">
        <v>169</v>
      </c>
      <c r="B224" s="57">
        <v>200</v>
      </c>
      <c r="C224" s="64" t="s">
        <v>502</v>
      </c>
      <c r="D224" s="95">
        <v>5800</v>
      </c>
      <c r="E224" s="93">
        <v>5739.52</v>
      </c>
      <c r="F224" s="65">
        <f t="shared" si="5"/>
        <v>60.47999999999956</v>
      </c>
    </row>
    <row r="225" spans="1:13" s="23" customFormat="1" ht="12.75" hidden="1">
      <c r="A225" s="40" t="s">
        <v>173</v>
      </c>
      <c r="B225" s="57">
        <v>200</v>
      </c>
      <c r="C225" s="64" t="s">
        <v>299</v>
      </c>
      <c r="D225" s="37"/>
      <c r="E225" s="37"/>
      <c r="F225" s="65">
        <f t="shared" si="5"/>
        <v>0</v>
      </c>
      <c r="G225" s="32"/>
      <c r="H225" s="32"/>
      <c r="I225" s="32"/>
      <c r="J225" s="32"/>
      <c r="K225" s="32"/>
      <c r="L225" s="32"/>
      <c r="M225" s="32"/>
    </row>
    <row r="226" spans="1:13" s="23" customFormat="1" ht="12.75">
      <c r="A226" s="71" t="s">
        <v>300</v>
      </c>
      <c r="B226" s="83">
        <v>200</v>
      </c>
      <c r="C226" s="84" t="s">
        <v>301</v>
      </c>
      <c r="D226" s="79">
        <f>D227</f>
        <v>1893300</v>
      </c>
      <c r="E226" s="79">
        <f>E227</f>
        <v>1014131.23</v>
      </c>
      <c r="F226" s="80">
        <f t="shared" si="5"/>
        <v>879168.77</v>
      </c>
      <c r="G226" s="32"/>
      <c r="H226" s="32"/>
      <c r="I226" s="32"/>
      <c r="J226" s="32"/>
      <c r="K226" s="32"/>
      <c r="L226" s="32"/>
      <c r="M226" s="32"/>
    </row>
    <row r="227" spans="1:13" s="23" customFormat="1" ht="12.75">
      <c r="A227" s="71" t="s">
        <v>302</v>
      </c>
      <c r="B227" s="83">
        <v>200</v>
      </c>
      <c r="C227" s="84" t="s">
        <v>303</v>
      </c>
      <c r="D227" s="79">
        <f>D237+D233+D228</f>
        <v>1893300</v>
      </c>
      <c r="E227" s="79">
        <f>E237+E233+E228</f>
        <v>1014131.23</v>
      </c>
      <c r="F227" s="80">
        <f t="shared" si="5"/>
        <v>879168.77</v>
      </c>
      <c r="G227" s="32"/>
      <c r="H227" s="32"/>
      <c r="I227" s="32"/>
      <c r="J227" s="32"/>
      <c r="K227" s="32"/>
      <c r="L227" s="32"/>
      <c r="M227" s="32"/>
    </row>
    <row r="228" spans="1:13" s="23" customFormat="1" ht="33.75" customHeight="1" hidden="1">
      <c r="A228" s="71" t="s">
        <v>304</v>
      </c>
      <c r="B228" s="57">
        <v>200</v>
      </c>
      <c r="C228" s="64" t="s">
        <v>305</v>
      </c>
      <c r="D228" s="79">
        <f aca="true" t="shared" si="18" ref="D228:E231">D229</f>
        <v>0</v>
      </c>
      <c r="E228" s="79">
        <f t="shared" si="18"/>
        <v>0</v>
      </c>
      <c r="F228" s="80">
        <f t="shared" si="5"/>
        <v>0</v>
      </c>
      <c r="G228" s="32"/>
      <c r="H228" s="32"/>
      <c r="I228" s="32"/>
      <c r="J228" s="32"/>
      <c r="K228" s="32"/>
      <c r="L228" s="32"/>
      <c r="M228" s="32"/>
    </row>
    <row r="229" spans="1:13" s="23" customFormat="1" ht="60" hidden="1">
      <c r="A229" s="36" t="s">
        <v>306</v>
      </c>
      <c r="B229" s="57">
        <v>200</v>
      </c>
      <c r="C229" s="64" t="s">
        <v>307</v>
      </c>
      <c r="D229" s="37">
        <f>D231</f>
        <v>0</v>
      </c>
      <c r="E229" s="37">
        <f>E231</f>
        <v>0</v>
      </c>
      <c r="F229" s="65">
        <f t="shared" si="5"/>
        <v>0</v>
      </c>
      <c r="G229" s="32"/>
      <c r="H229" s="32"/>
      <c r="I229" s="32"/>
      <c r="J229" s="32"/>
      <c r="K229" s="32"/>
      <c r="L229" s="32"/>
      <c r="M229" s="32"/>
    </row>
    <row r="230" spans="1:13" s="23" customFormat="1" ht="12.75" hidden="1">
      <c r="A230" s="36" t="s">
        <v>130</v>
      </c>
      <c r="B230" s="57">
        <v>200</v>
      </c>
      <c r="C230" s="61" t="s">
        <v>407</v>
      </c>
      <c r="D230" s="37"/>
      <c r="E230" s="37"/>
      <c r="F230" s="65">
        <v>0</v>
      </c>
      <c r="G230" s="32"/>
      <c r="H230" s="32"/>
      <c r="I230" s="32"/>
      <c r="J230" s="32"/>
      <c r="K230" s="32"/>
      <c r="L230" s="32"/>
      <c r="M230" s="32"/>
    </row>
    <row r="231" spans="1:13" s="23" customFormat="1" ht="25.5" customHeight="1" hidden="1">
      <c r="A231" s="36" t="s">
        <v>308</v>
      </c>
      <c r="B231" s="57">
        <v>200</v>
      </c>
      <c r="C231" s="61" t="s">
        <v>309</v>
      </c>
      <c r="D231" s="37">
        <f t="shared" si="18"/>
        <v>0</v>
      </c>
      <c r="E231" s="37">
        <f t="shared" si="18"/>
        <v>0</v>
      </c>
      <c r="F231" s="65">
        <f t="shared" si="5"/>
        <v>0</v>
      </c>
      <c r="G231" s="32"/>
      <c r="H231" s="32"/>
      <c r="I231" s="32"/>
      <c r="J231" s="32"/>
      <c r="K231" s="32"/>
      <c r="L231" s="32"/>
      <c r="M231" s="32"/>
    </row>
    <row r="232" spans="1:13" s="23" customFormat="1" ht="36" hidden="1">
      <c r="A232" s="36" t="s">
        <v>310</v>
      </c>
      <c r="B232" s="57">
        <v>200</v>
      </c>
      <c r="C232" s="61" t="s">
        <v>311</v>
      </c>
      <c r="D232" s="37"/>
      <c r="E232" s="37"/>
      <c r="F232" s="65">
        <f t="shared" si="5"/>
        <v>0</v>
      </c>
      <c r="G232" s="32"/>
      <c r="H232" s="32"/>
      <c r="I232" s="32"/>
      <c r="J232" s="32"/>
      <c r="K232" s="32"/>
      <c r="L232" s="32"/>
      <c r="M232" s="32"/>
    </row>
    <row r="233" spans="1:13" s="23" customFormat="1" ht="32.25" customHeight="1">
      <c r="A233" s="36" t="s">
        <v>433</v>
      </c>
      <c r="B233" s="57">
        <v>200</v>
      </c>
      <c r="C233" s="64" t="s">
        <v>312</v>
      </c>
      <c r="D233" s="37">
        <f aca="true" t="shared" si="19" ref="D233:E235">D234</f>
        <v>125000</v>
      </c>
      <c r="E233" s="37">
        <f t="shared" si="19"/>
        <v>0</v>
      </c>
      <c r="F233" s="65">
        <f t="shared" si="5"/>
        <v>125000</v>
      </c>
      <c r="G233" s="32"/>
      <c r="H233" s="32"/>
      <c r="I233" s="32"/>
      <c r="J233" s="32"/>
      <c r="K233" s="32"/>
      <c r="L233" s="32"/>
      <c r="M233" s="32"/>
    </row>
    <row r="234" spans="1:13" s="23" customFormat="1" ht="24">
      <c r="A234" s="36" t="s">
        <v>313</v>
      </c>
      <c r="B234" s="57">
        <v>200</v>
      </c>
      <c r="C234" s="64" t="s">
        <v>314</v>
      </c>
      <c r="D234" s="37">
        <f t="shared" si="19"/>
        <v>125000</v>
      </c>
      <c r="E234" s="37">
        <f t="shared" si="19"/>
        <v>0</v>
      </c>
      <c r="F234" s="65">
        <f t="shared" si="5"/>
        <v>125000</v>
      </c>
      <c r="G234" s="32"/>
      <c r="H234" s="32"/>
      <c r="I234" s="32"/>
      <c r="J234" s="32"/>
      <c r="K234" s="32"/>
      <c r="L234" s="32"/>
      <c r="M234" s="32"/>
    </row>
    <row r="235" spans="1:13" s="23" customFormat="1" ht="26.25" customHeight="1">
      <c r="A235" s="36" t="s">
        <v>308</v>
      </c>
      <c r="B235" s="57">
        <v>200</v>
      </c>
      <c r="C235" s="64" t="s">
        <v>315</v>
      </c>
      <c r="D235" s="37">
        <f t="shared" si="19"/>
        <v>125000</v>
      </c>
      <c r="E235" s="37">
        <f t="shared" si="19"/>
        <v>0</v>
      </c>
      <c r="F235" s="65">
        <f t="shared" si="5"/>
        <v>125000</v>
      </c>
      <c r="G235" s="32"/>
      <c r="H235" s="32"/>
      <c r="I235" s="32"/>
      <c r="J235" s="32"/>
      <c r="K235" s="32"/>
      <c r="L235" s="32"/>
      <c r="M235" s="32"/>
    </row>
    <row r="236" spans="1:13" s="23" customFormat="1" ht="36">
      <c r="A236" s="36" t="s">
        <v>310</v>
      </c>
      <c r="B236" s="57">
        <v>200</v>
      </c>
      <c r="C236" s="64" t="s">
        <v>316</v>
      </c>
      <c r="D236" s="37">
        <v>125000</v>
      </c>
      <c r="E236" s="37">
        <v>0</v>
      </c>
      <c r="F236" s="65">
        <f t="shared" si="5"/>
        <v>125000</v>
      </c>
      <c r="G236" s="32"/>
      <c r="H236" s="32"/>
      <c r="I236" s="32"/>
      <c r="J236" s="32"/>
      <c r="K236" s="32"/>
      <c r="L236" s="32"/>
      <c r="M236" s="32"/>
    </row>
    <row r="237" spans="1:13" s="23" customFormat="1" ht="24">
      <c r="A237" s="36" t="s">
        <v>246</v>
      </c>
      <c r="B237" s="57">
        <v>200</v>
      </c>
      <c r="C237" s="61" t="s">
        <v>317</v>
      </c>
      <c r="D237" s="37">
        <f>D238+D246</f>
        <v>1768300</v>
      </c>
      <c r="E237" s="37">
        <f>E238+E246</f>
        <v>1014131.23</v>
      </c>
      <c r="F237" s="65">
        <f t="shared" si="5"/>
        <v>754168.77</v>
      </c>
      <c r="G237" s="32"/>
      <c r="H237" s="32"/>
      <c r="I237" s="32"/>
      <c r="J237" s="32"/>
      <c r="K237" s="32"/>
      <c r="L237" s="32"/>
      <c r="M237" s="32"/>
    </row>
    <row r="238" spans="1:13" s="23" customFormat="1" ht="48">
      <c r="A238" s="43" t="s">
        <v>521</v>
      </c>
      <c r="B238" s="57">
        <v>200</v>
      </c>
      <c r="C238" s="61" t="s">
        <v>318</v>
      </c>
      <c r="D238" s="37">
        <f>D239</f>
        <v>1306300</v>
      </c>
      <c r="E238" s="37">
        <f>E239</f>
        <v>754749.5</v>
      </c>
      <c r="F238" s="65">
        <f t="shared" si="5"/>
        <v>551550.5</v>
      </c>
      <c r="G238" s="32"/>
      <c r="H238" s="32"/>
      <c r="I238" s="32"/>
      <c r="J238" s="32"/>
      <c r="K238" s="32"/>
      <c r="L238" s="32"/>
      <c r="M238" s="32"/>
    </row>
    <row r="239" spans="1:13" s="23" customFormat="1" ht="36">
      <c r="A239" s="43" t="s">
        <v>319</v>
      </c>
      <c r="B239" s="57">
        <v>200</v>
      </c>
      <c r="C239" s="61" t="s">
        <v>320</v>
      </c>
      <c r="D239" s="37">
        <f aca="true" t="shared" si="20" ref="D239:E241">D242</f>
        <v>1306300</v>
      </c>
      <c r="E239" s="37">
        <f t="shared" si="20"/>
        <v>754749.5</v>
      </c>
      <c r="F239" s="65">
        <f t="shared" si="5"/>
        <v>551550.5</v>
      </c>
      <c r="G239" s="32"/>
      <c r="H239" s="32"/>
      <c r="I239" s="32"/>
      <c r="J239" s="32"/>
      <c r="K239" s="32"/>
      <c r="L239" s="32"/>
      <c r="M239" s="32"/>
    </row>
    <row r="240" spans="1:13" s="23" customFormat="1" ht="48">
      <c r="A240" s="43" t="s">
        <v>434</v>
      </c>
      <c r="B240" s="57">
        <v>200</v>
      </c>
      <c r="C240" s="61" t="s">
        <v>435</v>
      </c>
      <c r="D240" s="37">
        <f t="shared" si="20"/>
        <v>1306300</v>
      </c>
      <c r="E240" s="37">
        <f t="shared" si="20"/>
        <v>754749.5</v>
      </c>
      <c r="F240" s="65">
        <f>D240-E240</f>
        <v>551550.5</v>
      </c>
      <c r="G240" s="32"/>
      <c r="H240" s="32"/>
      <c r="I240" s="32"/>
      <c r="J240" s="32"/>
      <c r="K240" s="32"/>
      <c r="L240" s="32"/>
      <c r="M240" s="32"/>
    </row>
    <row r="241" spans="1:13" s="23" customFormat="1" ht="12.75">
      <c r="A241" s="43" t="s">
        <v>436</v>
      </c>
      <c r="B241" s="57">
        <v>200</v>
      </c>
      <c r="C241" s="61" t="s">
        <v>437</v>
      </c>
      <c r="D241" s="37">
        <f t="shared" si="20"/>
        <v>1306300</v>
      </c>
      <c r="E241" s="37">
        <f t="shared" si="20"/>
        <v>754749.5</v>
      </c>
      <c r="F241" s="65">
        <f>D241-E241</f>
        <v>551550.5</v>
      </c>
      <c r="G241" s="32"/>
      <c r="H241" s="32"/>
      <c r="I241" s="32"/>
      <c r="J241" s="32"/>
      <c r="K241" s="32"/>
      <c r="L241" s="32"/>
      <c r="M241" s="32"/>
    </row>
    <row r="242" spans="1:13" s="23" customFormat="1" ht="60">
      <c r="A242" s="36" t="s">
        <v>438</v>
      </c>
      <c r="B242" s="57">
        <v>200</v>
      </c>
      <c r="C242" s="61" t="s">
        <v>321</v>
      </c>
      <c r="D242" s="37">
        <f>D244</f>
        <v>1306300</v>
      </c>
      <c r="E242" s="37">
        <f>E244</f>
        <v>754749.5</v>
      </c>
      <c r="F242" s="65">
        <f t="shared" si="5"/>
        <v>551550.5</v>
      </c>
      <c r="G242" s="32"/>
      <c r="H242" s="32"/>
      <c r="I242" s="32"/>
      <c r="J242" s="32"/>
      <c r="K242" s="32"/>
      <c r="L242" s="32"/>
      <c r="M242" s="32"/>
    </row>
    <row r="243" spans="1:13" s="23" customFormat="1" ht="12.75">
      <c r="A243" s="36" t="s">
        <v>439</v>
      </c>
      <c r="B243" s="57">
        <v>200</v>
      </c>
      <c r="C243" s="61" t="s">
        <v>409</v>
      </c>
      <c r="D243" s="37">
        <f>D244</f>
        <v>1306300</v>
      </c>
      <c r="E243" s="37">
        <f>E244</f>
        <v>754749.5</v>
      </c>
      <c r="F243" s="65">
        <f t="shared" si="5"/>
        <v>551550.5</v>
      </c>
      <c r="G243" s="32"/>
      <c r="H243" s="32"/>
      <c r="I243" s="32"/>
      <c r="J243" s="32"/>
      <c r="K243" s="32"/>
      <c r="L243" s="32"/>
      <c r="M243" s="32"/>
    </row>
    <row r="244" spans="1:13" s="23" customFormat="1" ht="24.75" customHeight="1">
      <c r="A244" s="36" t="s">
        <v>308</v>
      </c>
      <c r="B244" s="57">
        <v>200</v>
      </c>
      <c r="C244" s="61" t="s">
        <v>322</v>
      </c>
      <c r="D244" s="37">
        <f>D245</f>
        <v>1306300</v>
      </c>
      <c r="E244" s="37">
        <f>E245</f>
        <v>754749.5</v>
      </c>
      <c r="F244" s="65">
        <f t="shared" si="5"/>
        <v>551550.5</v>
      </c>
      <c r="G244" s="32"/>
      <c r="H244" s="32"/>
      <c r="I244" s="32"/>
      <c r="J244" s="32"/>
      <c r="K244" s="32"/>
      <c r="L244" s="32"/>
      <c r="M244" s="32"/>
    </row>
    <row r="245" spans="1:13" s="23" customFormat="1" ht="36">
      <c r="A245" s="36" t="s">
        <v>310</v>
      </c>
      <c r="B245" s="57">
        <v>200</v>
      </c>
      <c r="C245" s="61" t="s">
        <v>323</v>
      </c>
      <c r="D245" s="37">
        <f>1306300</f>
        <v>1306300</v>
      </c>
      <c r="E245" s="37">
        <v>754749.5</v>
      </c>
      <c r="F245" s="65">
        <f t="shared" si="5"/>
        <v>551550.5</v>
      </c>
      <c r="G245" s="32"/>
      <c r="H245" s="32"/>
      <c r="I245" s="32"/>
      <c r="J245" s="32"/>
      <c r="K245" s="32"/>
      <c r="L245" s="32"/>
      <c r="M245" s="32"/>
    </row>
    <row r="246" spans="1:13" s="23" customFormat="1" ht="24">
      <c r="A246" s="36" t="s">
        <v>324</v>
      </c>
      <c r="B246" s="57">
        <v>200</v>
      </c>
      <c r="C246" s="61" t="s">
        <v>325</v>
      </c>
      <c r="D246" s="37">
        <f>D249</f>
        <v>462000</v>
      </c>
      <c r="E246" s="37">
        <f>E249</f>
        <v>259381.73</v>
      </c>
      <c r="F246" s="65">
        <f t="shared" si="5"/>
        <v>202618.27</v>
      </c>
      <c r="G246" s="32"/>
      <c r="H246" s="32"/>
      <c r="I246" s="32"/>
      <c r="J246" s="32"/>
      <c r="K246" s="32"/>
      <c r="L246" s="32"/>
      <c r="M246" s="32"/>
    </row>
    <row r="247" spans="1:13" s="23" customFormat="1" ht="48">
      <c r="A247" s="43" t="s">
        <v>434</v>
      </c>
      <c r="B247" s="57">
        <v>200</v>
      </c>
      <c r="C247" s="61" t="s">
        <v>440</v>
      </c>
      <c r="D247" s="37">
        <f aca="true" t="shared" si="21" ref="D247:E249">D249</f>
        <v>462000</v>
      </c>
      <c r="E247" s="37">
        <f t="shared" si="21"/>
        <v>259381.73</v>
      </c>
      <c r="F247" s="65">
        <f>D247-E247</f>
        <v>202618.27</v>
      </c>
      <c r="G247" s="32"/>
      <c r="H247" s="32"/>
      <c r="I247" s="32"/>
      <c r="J247" s="32"/>
      <c r="K247" s="32"/>
      <c r="L247" s="32"/>
      <c r="M247" s="32"/>
    </row>
    <row r="248" spans="1:13" s="23" customFormat="1" ht="12.75">
      <c r="A248" s="43" t="s">
        <v>436</v>
      </c>
      <c r="B248" s="57">
        <v>200</v>
      </c>
      <c r="C248" s="61" t="s">
        <v>441</v>
      </c>
      <c r="D248" s="37">
        <f t="shared" si="21"/>
        <v>462000</v>
      </c>
      <c r="E248" s="37">
        <f t="shared" si="21"/>
        <v>259381.73</v>
      </c>
      <c r="F248" s="65">
        <f>D248-E248</f>
        <v>202618.27</v>
      </c>
      <c r="G248" s="32"/>
      <c r="H248" s="32"/>
      <c r="I248" s="32"/>
      <c r="J248" s="32"/>
      <c r="K248" s="32"/>
      <c r="L248" s="32"/>
      <c r="M248" s="32"/>
    </row>
    <row r="249" spans="1:13" s="23" customFormat="1" ht="60">
      <c r="A249" s="36" t="s">
        <v>306</v>
      </c>
      <c r="B249" s="57">
        <v>200</v>
      </c>
      <c r="C249" s="61" t="s">
        <v>326</v>
      </c>
      <c r="D249" s="37">
        <f t="shared" si="21"/>
        <v>462000</v>
      </c>
      <c r="E249" s="37">
        <f t="shared" si="21"/>
        <v>259381.73</v>
      </c>
      <c r="F249" s="65">
        <f t="shared" si="5"/>
        <v>202618.27</v>
      </c>
      <c r="G249" s="32"/>
      <c r="H249" s="32"/>
      <c r="I249" s="32"/>
      <c r="J249" s="32"/>
      <c r="K249" s="32"/>
      <c r="L249" s="32"/>
      <c r="M249" s="32"/>
    </row>
    <row r="250" spans="1:13" s="23" customFormat="1" ht="12.75">
      <c r="A250" s="36" t="s">
        <v>130</v>
      </c>
      <c r="B250" s="57">
        <v>200</v>
      </c>
      <c r="C250" s="61" t="s">
        <v>408</v>
      </c>
      <c r="D250" s="37">
        <f>D251</f>
        <v>462000</v>
      </c>
      <c r="E250" s="37">
        <f>E251</f>
        <v>259381.73</v>
      </c>
      <c r="F250" s="65">
        <f t="shared" si="5"/>
        <v>202618.27</v>
      </c>
      <c r="G250" s="32"/>
      <c r="H250" s="32"/>
      <c r="I250" s="32"/>
      <c r="J250" s="32"/>
      <c r="K250" s="32"/>
      <c r="L250" s="32"/>
      <c r="M250" s="32"/>
    </row>
    <row r="251" spans="1:13" s="23" customFormat="1" ht="27" customHeight="1">
      <c r="A251" s="36" t="s">
        <v>308</v>
      </c>
      <c r="B251" s="57">
        <v>200</v>
      </c>
      <c r="C251" s="61" t="s">
        <v>327</v>
      </c>
      <c r="D251" s="37">
        <f>D252</f>
        <v>462000</v>
      </c>
      <c r="E251" s="37">
        <f>E252</f>
        <v>259381.73</v>
      </c>
      <c r="F251" s="65">
        <f t="shared" si="5"/>
        <v>202618.27</v>
      </c>
      <c r="G251" s="32"/>
      <c r="H251" s="32"/>
      <c r="I251" s="32"/>
      <c r="J251" s="32"/>
      <c r="K251" s="32"/>
      <c r="L251" s="32"/>
      <c r="M251" s="32"/>
    </row>
    <row r="252" spans="1:13" s="23" customFormat="1" ht="36">
      <c r="A252" s="36" t="s">
        <v>310</v>
      </c>
      <c r="B252" s="57">
        <v>200</v>
      </c>
      <c r="C252" s="61" t="s">
        <v>328</v>
      </c>
      <c r="D252" s="37">
        <v>462000</v>
      </c>
      <c r="E252" s="37">
        <v>259381.73</v>
      </c>
      <c r="F252" s="65">
        <f t="shared" si="5"/>
        <v>202618.27</v>
      </c>
      <c r="G252" s="32"/>
      <c r="H252" s="32"/>
      <c r="I252" s="32"/>
      <c r="J252" s="32"/>
      <c r="K252" s="32"/>
      <c r="L252" s="32"/>
      <c r="M252" s="32"/>
    </row>
    <row r="253" spans="1:13" s="23" customFormat="1" ht="12.75">
      <c r="A253" s="82" t="s">
        <v>329</v>
      </c>
      <c r="B253" s="83">
        <v>200</v>
      </c>
      <c r="C253" s="84" t="s">
        <v>330</v>
      </c>
      <c r="D253" s="76">
        <f aca="true" t="shared" si="22" ref="D253:E259">D254</f>
        <v>22400</v>
      </c>
      <c r="E253" s="76">
        <f t="shared" si="22"/>
        <v>0</v>
      </c>
      <c r="F253" s="80">
        <f aca="true" t="shared" si="23" ref="F253:F260">D253-E253</f>
        <v>22400</v>
      </c>
      <c r="G253" s="32"/>
      <c r="H253" s="32"/>
      <c r="I253" s="32"/>
      <c r="J253" s="32"/>
      <c r="K253" s="32"/>
      <c r="L253" s="32"/>
      <c r="M253" s="32"/>
    </row>
    <row r="254" spans="1:13" s="23" customFormat="1" ht="12.75">
      <c r="A254" s="71" t="s">
        <v>331</v>
      </c>
      <c r="B254" s="83">
        <v>200</v>
      </c>
      <c r="C254" s="84" t="s">
        <v>332</v>
      </c>
      <c r="D254" s="76">
        <f t="shared" si="22"/>
        <v>22400</v>
      </c>
      <c r="E254" s="76">
        <f t="shared" si="22"/>
        <v>0</v>
      </c>
      <c r="F254" s="80">
        <f t="shared" si="23"/>
        <v>22400</v>
      </c>
      <c r="G254" s="32"/>
      <c r="H254" s="32"/>
      <c r="I254" s="32"/>
      <c r="J254" s="32"/>
      <c r="K254" s="32"/>
      <c r="L254" s="32"/>
      <c r="M254" s="32"/>
    </row>
    <row r="255" spans="1:13" s="23" customFormat="1" ht="24">
      <c r="A255" s="36" t="s">
        <v>246</v>
      </c>
      <c r="B255" s="57">
        <v>200</v>
      </c>
      <c r="C255" s="64" t="s">
        <v>376</v>
      </c>
      <c r="D255" s="31">
        <f t="shared" si="22"/>
        <v>22400</v>
      </c>
      <c r="E255" s="31">
        <f t="shared" si="22"/>
        <v>0</v>
      </c>
      <c r="F255" s="65">
        <f t="shared" si="23"/>
        <v>22400</v>
      </c>
      <c r="G255" s="32"/>
      <c r="H255" s="32"/>
      <c r="I255" s="32"/>
      <c r="J255" s="32"/>
      <c r="K255" s="32"/>
      <c r="L255" s="32"/>
      <c r="M255" s="32"/>
    </row>
    <row r="256" spans="1:13" s="23" customFormat="1" ht="51.75" customHeight="1">
      <c r="A256" s="36" t="s">
        <v>522</v>
      </c>
      <c r="B256" s="57">
        <v>200</v>
      </c>
      <c r="C256" s="64" t="s">
        <v>375</v>
      </c>
      <c r="D256" s="37">
        <f>D259</f>
        <v>22400</v>
      </c>
      <c r="E256" s="37">
        <f>E259</f>
        <v>0</v>
      </c>
      <c r="F256" s="65">
        <f t="shared" si="23"/>
        <v>22400</v>
      </c>
      <c r="G256" s="32"/>
      <c r="H256" s="32"/>
      <c r="I256" s="32"/>
      <c r="J256" s="32"/>
      <c r="K256" s="32"/>
      <c r="L256" s="32"/>
      <c r="M256" s="32"/>
    </row>
    <row r="257" spans="1:13" s="23" customFormat="1" ht="24" customHeight="1">
      <c r="A257" s="34" t="s">
        <v>412</v>
      </c>
      <c r="B257" s="57">
        <v>200</v>
      </c>
      <c r="C257" s="64" t="s">
        <v>443</v>
      </c>
      <c r="D257" s="37">
        <f>D258</f>
        <v>22400</v>
      </c>
      <c r="E257" s="37">
        <f>E258</f>
        <v>0</v>
      </c>
      <c r="F257" s="65">
        <f t="shared" si="23"/>
        <v>22400</v>
      </c>
      <c r="G257" s="32"/>
      <c r="H257" s="32"/>
      <c r="I257" s="32"/>
      <c r="J257" s="32"/>
      <c r="K257" s="32"/>
      <c r="L257" s="32"/>
      <c r="M257" s="32"/>
    </row>
    <row r="258" spans="1:13" s="23" customFormat="1" ht="23.25" customHeight="1">
      <c r="A258" s="34" t="s">
        <v>413</v>
      </c>
      <c r="B258" s="57">
        <v>200</v>
      </c>
      <c r="C258" s="64" t="s">
        <v>442</v>
      </c>
      <c r="D258" s="37">
        <f>D259</f>
        <v>22400</v>
      </c>
      <c r="E258" s="37">
        <f>E259</f>
        <v>0</v>
      </c>
      <c r="F258" s="65">
        <f t="shared" si="23"/>
        <v>22400</v>
      </c>
      <c r="G258" s="32"/>
      <c r="H258" s="32"/>
      <c r="I258" s="32"/>
      <c r="J258" s="32"/>
      <c r="K258" s="32"/>
      <c r="L258" s="32"/>
      <c r="M258" s="32"/>
    </row>
    <row r="259" spans="1:13" s="23" customFormat="1" ht="36">
      <c r="A259" s="38" t="s">
        <v>175</v>
      </c>
      <c r="B259" s="57">
        <v>200</v>
      </c>
      <c r="C259" s="64" t="s">
        <v>374</v>
      </c>
      <c r="D259" s="37">
        <f t="shared" si="22"/>
        <v>22400</v>
      </c>
      <c r="E259" s="37">
        <f t="shared" si="22"/>
        <v>0</v>
      </c>
      <c r="F259" s="65">
        <f t="shared" si="23"/>
        <v>22400</v>
      </c>
      <c r="G259" s="32"/>
      <c r="H259" s="32"/>
      <c r="I259" s="32"/>
      <c r="J259" s="32"/>
      <c r="K259" s="32"/>
      <c r="L259" s="32"/>
      <c r="M259" s="32"/>
    </row>
    <row r="260" spans="1:13" s="23" customFormat="1" ht="24">
      <c r="A260" s="36" t="s">
        <v>186</v>
      </c>
      <c r="B260" s="57">
        <v>200</v>
      </c>
      <c r="C260" s="64" t="s">
        <v>373</v>
      </c>
      <c r="D260" s="37">
        <v>22400</v>
      </c>
      <c r="E260" s="37">
        <v>0</v>
      </c>
      <c r="F260" s="65">
        <f t="shared" si="23"/>
        <v>22400</v>
      </c>
      <c r="G260" s="32"/>
      <c r="H260" s="32"/>
      <c r="I260" s="32"/>
      <c r="J260" s="32"/>
      <c r="K260" s="32"/>
      <c r="L260" s="32"/>
      <c r="M260" s="32"/>
    </row>
    <row r="261" spans="1:13" s="23" customFormat="1" ht="24.75" thickBot="1">
      <c r="A261" s="36" t="s">
        <v>333</v>
      </c>
      <c r="B261" s="59">
        <v>450</v>
      </c>
      <c r="C261" s="67" t="s">
        <v>26</v>
      </c>
      <c r="D261" s="94"/>
      <c r="E261" s="94">
        <f>4216628.76-4026085.64</f>
        <v>190543.11999999965</v>
      </c>
      <c r="F261" s="68">
        <v>0</v>
      </c>
      <c r="G261" s="32"/>
      <c r="H261" s="32"/>
      <c r="I261" s="32"/>
      <c r="J261" s="32"/>
      <c r="K261" s="32"/>
      <c r="L261" s="32"/>
      <c r="M261" s="32"/>
    </row>
    <row r="262" spans="1:13" ht="8.25" customHeight="1">
      <c r="A262" s="44"/>
      <c r="B262" s="45"/>
      <c r="C262" s="46"/>
      <c r="D262" s="45"/>
      <c r="E262" s="45"/>
      <c r="F262" s="45"/>
      <c r="G262" s="47"/>
      <c r="H262" s="47"/>
      <c r="I262" s="47"/>
      <c r="J262" s="47"/>
      <c r="K262" s="47"/>
      <c r="L262" s="47"/>
      <c r="M262" s="47"/>
    </row>
    <row r="263" spans="1:13" ht="12.75">
      <c r="A263" s="23"/>
      <c r="B263" s="45"/>
      <c r="C263" s="46"/>
      <c r="D263" s="45"/>
      <c r="E263" s="45"/>
      <c r="F263" s="45"/>
      <c r="G263" s="47"/>
      <c r="H263" s="47"/>
      <c r="I263" s="47"/>
      <c r="J263" s="47"/>
      <c r="K263" s="47"/>
      <c r="L263" s="47"/>
      <c r="M263" s="47"/>
    </row>
    <row r="264" spans="1:13" ht="12.75">
      <c r="A264" s="23"/>
      <c r="B264" s="45"/>
      <c r="C264" s="46"/>
      <c r="D264" s="45"/>
      <c r="E264" s="45"/>
      <c r="F264" s="45"/>
      <c r="G264" s="47"/>
      <c r="H264" s="47"/>
      <c r="I264" s="47"/>
      <c r="J264" s="47"/>
      <c r="K264" s="47"/>
      <c r="L264" s="47"/>
      <c r="M264" s="47"/>
    </row>
    <row r="265" spans="1:13" ht="12.75">
      <c r="A265" s="23"/>
      <c r="B265" s="45"/>
      <c r="C265" s="46"/>
      <c r="D265" s="45"/>
      <c r="E265" s="45"/>
      <c r="F265" s="45"/>
      <c r="G265" s="47"/>
      <c r="H265" s="47"/>
      <c r="I265" s="47"/>
      <c r="J265" s="47"/>
      <c r="K265" s="47"/>
      <c r="L265" s="47"/>
      <c r="M265" s="47"/>
    </row>
    <row r="266" spans="1:13" ht="12.75">
      <c r="A266" s="23"/>
      <c r="B266" s="45"/>
      <c r="C266" s="46"/>
      <c r="D266" s="45"/>
      <c r="E266" s="45"/>
      <c r="F266" s="45"/>
      <c r="G266" s="47"/>
      <c r="H266" s="47"/>
      <c r="I266" s="47"/>
      <c r="J266" s="47"/>
      <c r="K266" s="47"/>
      <c r="L266" s="47"/>
      <c r="M266" s="47"/>
    </row>
    <row r="267" spans="1:13" ht="12.75">
      <c r="A267" s="23"/>
      <c r="B267" s="45"/>
      <c r="C267" s="46"/>
      <c r="D267" s="45"/>
      <c r="E267" s="45"/>
      <c r="F267" s="45"/>
      <c r="G267" s="47"/>
      <c r="H267" s="47"/>
      <c r="I267" s="47"/>
      <c r="J267" s="47"/>
      <c r="K267" s="47"/>
      <c r="L267" s="47"/>
      <c r="M267" s="47"/>
    </row>
    <row r="268" spans="1:13" ht="12.75">
      <c r="A268" s="23"/>
      <c r="B268" s="45"/>
      <c r="C268" s="46"/>
      <c r="D268" s="45"/>
      <c r="E268" s="45"/>
      <c r="F268" s="45"/>
      <c r="G268" s="47"/>
      <c r="H268" s="47"/>
      <c r="I268" s="47"/>
      <c r="J268" s="47"/>
      <c r="K268" s="47"/>
      <c r="L268" s="47"/>
      <c r="M268" s="47"/>
    </row>
    <row r="269" spans="1:13" ht="12.75">
      <c r="A269" s="23"/>
      <c r="B269" s="45"/>
      <c r="C269" s="46"/>
      <c r="D269" s="45"/>
      <c r="E269" s="45"/>
      <c r="F269" s="45"/>
      <c r="G269" s="47"/>
      <c r="H269" s="47"/>
      <c r="I269" s="47"/>
      <c r="J269" s="47"/>
      <c r="K269" s="47"/>
      <c r="L269" s="47"/>
      <c r="M269" s="47"/>
    </row>
    <row r="270" spans="1:13" ht="12.75">
      <c r="A270" s="23"/>
      <c r="B270" s="45"/>
      <c r="C270" s="46"/>
      <c r="D270" s="45"/>
      <c r="E270" s="45"/>
      <c r="F270" s="45"/>
      <c r="G270" s="47"/>
      <c r="H270" s="47"/>
      <c r="I270" s="47"/>
      <c r="J270" s="47"/>
      <c r="K270" s="47"/>
      <c r="L270" s="47"/>
      <c r="M270" s="47"/>
    </row>
    <row r="271" spans="1:13" ht="12.75">
      <c r="A271" s="23"/>
      <c r="B271" s="45"/>
      <c r="C271" s="46"/>
      <c r="D271" s="45"/>
      <c r="E271" s="45"/>
      <c r="F271" s="45"/>
      <c r="G271" s="47"/>
      <c r="H271" s="47"/>
      <c r="I271" s="47"/>
      <c r="J271" s="47"/>
      <c r="K271" s="47"/>
      <c r="L271" s="47"/>
      <c r="M271" s="47"/>
    </row>
    <row r="272" spans="1:13" ht="12.75">
      <c r="A272" s="23"/>
      <c r="B272" s="45"/>
      <c r="C272" s="46"/>
      <c r="D272" s="45"/>
      <c r="E272" s="45"/>
      <c r="F272" s="45"/>
      <c r="G272" s="47"/>
      <c r="H272" s="47"/>
      <c r="I272" s="47"/>
      <c r="J272" s="47"/>
      <c r="K272" s="47"/>
      <c r="L272" s="47"/>
      <c r="M272" s="47"/>
    </row>
    <row r="273" spans="1:13" ht="12" customHeight="1">
      <c r="A273" s="23"/>
      <c r="B273" s="45"/>
      <c r="C273" s="46"/>
      <c r="D273" s="45"/>
      <c r="E273" s="45"/>
      <c r="F273" s="45"/>
      <c r="G273" s="47"/>
      <c r="H273" s="47"/>
      <c r="I273" s="47"/>
      <c r="J273" s="47"/>
      <c r="K273" s="47"/>
      <c r="L273" s="47"/>
      <c r="M273" s="47"/>
    </row>
    <row r="274" spans="1:13" ht="12.75">
      <c r="A274" s="23"/>
      <c r="B274" s="45"/>
      <c r="C274" s="46"/>
      <c r="D274" s="45"/>
      <c r="E274" s="45"/>
      <c r="F274" s="45"/>
      <c r="G274" s="47"/>
      <c r="H274" s="47"/>
      <c r="I274" s="47"/>
      <c r="J274" s="47"/>
      <c r="K274" s="47"/>
      <c r="L274" s="47"/>
      <c r="M274" s="47"/>
    </row>
    <row r="275" spans="1:6" ht="12.75">
      <c r="A275" s="23"/>
      <c r="B275" s="48"/>
      <c r="C275" s="49"/>
      <c r="D275" s="48"/>
      <c r="E275" s="48"/>
      <c r="F275" s="48"/>
    </row>
    <row r="276" spans="1:6" ht="12.75">
      <c r="A276" s="23"/>
      <c r="B276" s="48"/>
      <c r="C276" s="49"/>
      <c r="D276" s="48"/>
      <c r="E276" s="48"/>
      <c r="F276" s="48"/>
    </row>
    <row r="277" spans="1:6" ht="12.75">
      <c r="A277" s="23"/>
      <c r="B277" s="48"/>
      <c r="C277" s="49"/>
      <c r="D277" s="48"/>
      <c r="E277" s="48"/>
      <c r="F277" s="48"/>
    </row>
    <row r="278" spans="1:6" ht="12.75">
      <c r="A278" s="23"/>
      <c r="B278" s="48"/>
      <c r="C278" s="49"/>
      <c r="D278" s="48"/>
      <c r="E278" s="48"/>
      <c r="F278" s="48"/>
    </row>
    <row r="279" spans="1:6" ht="12.75">
      <c r="A279" s="23"/>
      <c r="B279" s="48"/>
      <c r="C279" s="49"/>
      <c r="D279" s="48"/>
      <c r="E279" s="48"/>
      <c r="F279" s="48"/>
    </row>
    <row r="280" spans="1:6" ht="12.75">
      <c r="A280" s="23"/>
      <c r="B280" s="48"/>
      <c r="C280" s="49"/>
      <c r="D280" s="48"/>
      <c r="E280" s="48"/>
      <c r="F280" s="48"/>
    </row>
    <row r="281" spans="1:6" ht="12.75">
      <c r="A281" s="23"/>
      <c r="B281" s="48"/>
      <c r="C281" s="49"/>
      <c r="D281" s="48"/>
      <c r="E281" s="48"/>
      <c r="F281" s="48"/>
    </row>
    <row r="282" spans="1:6" ht="12.75">
      <c r="A282" s="23"/>
      <c r="B282" s="48"/>
      <c r="C282" s="49"/>
      <c r="D282" s="48"/>
      <c r="E282" s="48"/>
      <c r="F282" s="48"/>
    </row>
    <row r="283" spans="1:6" ht="12.75">
      <c r="A283" s="23"/>
      <c r="B283" s="48"/>
      <c r="C283" s="49"/>
      <c r="D283" s="48"/>
      <c r="E283" s="48"/>
      <c r="F283" s="48"/>
    </row>
    <row r="284" spans="1:6" ht="12.75">
      <c r="A284" s="23"/>
      <c r="B284" s="48"/>
      <c r="C284" s="49"/>
      <c r="D284" s="48"/>
      <c r="E284" s="48"/>
      <c r="F284" s="48"/>
    </row>
    <row r="285" spans="1:6" ht="12.75">
      <c r="A285" s="23"/>
      <c r="B285" s="48"/>
      <c r="C285" s="49"/>
      <c r="D285" s="48"/>
      <c r="E285" s="48"/>
      <c r="F285" s="48"/>
    </row>
    <row r="286" spans="1:6" ht="12.75">
      <c r="A286" s="23"/>
      <c r="B286" s="48"/>
      <c r="C286" s="49"/>
      <c r="D286" s="48"/>
      <c r="E286" s="48"/>
      <c r="F286" s="48"/>
    </row>
    <row r="287" spans="1:6" ht="12.75">
      <c r="A287" s="23"/>
      <c r="B287" s="48"/>
      <c r="C287" s="49"/>
      <c r="D287" s="48"/>
      <c r="E287" s="48"/>
      <c r="F287" s="48"/>
    </row>
    <row r="288" spans="1:6" ht="12.75">
      <c r="A288" s="23"/>
      <c r="B288" s="48"/>
      <c r="C288" s="49"/>
      <c r="D288" s="48"/>
      <c r="E288" s="48"/>
      <c r="F288" s="48"/>
    </row>
    <row r="289" spans="1:6" ht="12.75">
      <c r="A289" s="23"/>
      <c r="B289" s="48"/>
      <c r="C289" s="49"/>
      <c r="D289" s="48"/>
      <c r="E289" s="48"/>
      <c r="F289" s="48"/>
    </row>
    <row r="290" spans="1:6" ht="12.75">
      <c r="A290" s="23"/>
      <c r="B290" s="48"/>
      <c r="C290" s="49"/>
      <c r="D290" s="48"/>
      <c r="E290" s="48"/>
      <c r="F290" s="48"/>
    </row>
    <row r="291" spans="1:6" ht="12.75">
      <c r="A291" s="23"/>
      <c r="B291" s="48"/>
      <c r="C291" s="49"/>
      <c r="D291" s="48"/>
      <c r="E291" s="48"/>
      <c r="F291" s="48"/>
    </row>
    <row r="292" spans="1:6" ht="12.75">
      <c r="A292" s="23"/>
      <c r="B292" s="48"/>
      <c r="C292" s="49"/>
      <c r="D292" s="48"/>
      <c r="E292" s="48"/>
      <c r="F292" s="48"/>
    </row>
    <row r="293" spans="1:6" ht="12.75">
      <c r="A293" s="23"/>
      <c r="B293" s="48"/>
      <c r="C293" s="49"/>
      <c r="D293" s="48"/>
      <c r="E293" s="48"/>
      <c r="F293" s="48"/>
    </row>
    <row r="294" spans="1:6" ht="12.75">
      <c r="A294" s="23"/>
      <c r="B294" s="48"/>
      <c r="C294" s="49"/>
      <c r="D294" s="48"/>
      <c r="E294" s="48"/>
      <c r="F294" s="48"/>
    </row>
    <row r="295" spans="1:6" ht="12.75">
      <c r="A295" s="23"/>
      <c r="B295" s="48"/>
      <c r="C295" s="49"/>
      <c r="D295" s="48"/>
      <c r="E295" s="48"/>
      <c r="F295" s="48"/>
    </row>
    <row r="296" spans="1:6" ht="12.75">
      <c r="A296" s="23"/>
      <c r="B296" s="48"/>
      <c r="C296" s="49"/>
      <c r="D296" s="48"/>
      <c r="E296" s="48"/>
      <c r="F296" s="48"/>
    </row>
    <row r="297" spans="1:6" ht="12.75">
      <c r="A297" s="23"/>
      <c r="B297" s="48"/>
      <c r="C297" s="49"/>
      <c r="D297" s="48"/>
      <c r="E297" s="48"/>
      <c r="F297" s="48"/>
    </row>
    <row r="298" spans="1:6" ht="12.75">
      <c r="A298" s="23"/>
      <c r="B298" s="48"/>
      <c r="C298" s="49"/>
      <c r="D298" s="48"/>
      <c r="E298" s="48"/>
      <c r="F298" s="48"/>
    </row>
    <row r="299" spans="1:6" ht="12.75">
      <c r="A299" s="23"/>
      <c r="B299" s="48"/>
      <c r="C299" s="49"/>
      <c r="D299" s="48"/>
      <c r="E299" s="48"/>
      <c r="F299" s="48"/>
    </row>
    <row r="300" spans="1:6" ht="12.75">
      <c r="A300" s="23"/>
      <c r="B300" s="48"/>
      <c r="C300" s="49"/>
      <c r="D300" s="48"/>
      <c r="E300" s="48"/>
      <c r="F300" s="48"/>
    </row>
    <row r="301" spans="1:6" ht="12.75">
      <c r="A301" s="23"/>
      <c r="B301" s="48"/>
      <c r="C301" s="49"/>
      <c r="D301" s="48"/>
      <c r="E301" s="48"/>
      <c r="F301" s="48"/>
    </row>
    <row r="302" spans="1:6" ht="12.75">
      <c r="A302" s="23"/>
      <c r="B302" s="48"/>
      <c r="C302" s="49"/>
      <c r="D302" s="48"/>
      <c r="E302" s="48"/>
      <c r="F302" s="48"/>
    </row>
    <row r="303" spans="1:6" ht="12.75">
      <c r="A303" s="23"/>
      <c r="B303" s="48"/>
      <c r="C303" s="49"/>
      <c r="D303" s="48"/>
      <c r="E303" s="48"/>
      <c r="F303" s="48"/>
    </row>
    <row r="304" spans="1:6" ht="12.75">
      <c r="A304" s="23"/>
      <c r="B304" s="48"/>
      <c r="C304" s="49"/>
      <c r="D304" s="48"/>
      <c r="E304" s="48"/>
      <c r="F304" s="48"/>
    </row>
    <row r="305" spans="1:6" ht="12.75">
      <c r="A305" s="23"/>
      <c r="B305" s="48"/>
      <c r="C305" s="49"/>
      <c r="D305" s="48"/>
      <c r="E305" s="48"/>
      <c r="F305" s="48"/>
    </row>
    <row r="306" spans="1:6" ht="12.75">
      <c r="A306" s="23"/>
      <c r="B306" s="48"/>
      <c r="C306" s="49"/>
      <c r="D306" s="48"/>
      <c r="E306" s="48"/>
      <c r="F306" s="48"/>
    </row>
    <row r="307" spans="1:6" ht="12.75">
      <c r="A307" s="23"/>
      <c r="B307" s="48"/>
      <c r="C307" s="49"/>
      <c r="D307" s="48"/>
      <c r="E307" s="48"/>
      <c r="F307" s="48"/>
    </row>
    <row r="308" spans="1:6" ht="12.75">
      <c r="A308" s="23"/>
      <c r="B308" s="48"/>
      <c r="C308" s="49"/>
      <c r="D308" s="48"/>
      <c r="E308" s="48"/>
      <c r="F308" s="48"/>
    </row>
    <row r="309" spans="1:6" ht="12.75">
      <c r="A309" s="23"/>
      <c r="B309" s="48"/>
      <c r="C309" s="49"/>
      <c r="D309" s="48"/>
      <c r="E309" s="48"/>
      <c r="F309" s="48"/>
    </row>
    <row r="310" spans="1:6" ht="12.75">
      <c r="A310" s="23"/>
      <c r="B310" s="48"/>
      <c r="C310" s="49"/>
      <c r="D310" s="48"/>
      <c r="E310" s="48"/>
      <c r="F310" s="48"/>
    </row>
    <row r="311" spans="1:6" ht="12.75">
      <c r="A311" s="23"/>
      <c r="B311" s="48"/>
      <c r="C311" s="49"/>
      <c r="D311" s="48"/>
      <c r="E311" s="48"/>
      <c r="F311" s="48"/>
    </row>
    <row r="312" spans="1:6" ht="12.75">
      <c r="A312" s="23"/>
      <c r="B312" s="48"/>
      <c r="C312" s="49"/>
      <c r="D312" s="48"/>
      <c r="E312" s="48"/>
      <c r="F312" s="48"/>
    </row>
    <row r="313" spans="1:6" ht="12.75">
      <c r="A313" s="23"/>
      <c r="B313" s="48"/>
      <c r="C313" s="49"/>
      <c r="D313" s="48"/>
      <c r="E313" s="48"/>
      <c r="F313" s="48"/>
    </row>
    <row r="314" spans="1:6" ht="12.75">
      <c r="A314" s="23"/>
      <c r="B314" s="48"/>
      <c r="C314" s="49"/>
      <c r="D314" s="48"/>
      <c r="E314" s="48"/>
      <c r="F314" s="48"/>
    </row>
    <row r="315" spans="1:6" ht="12.75">
      <c r="A315" s="23"/>
      <c r="B315" s="48"/>
      <c r="C315" s="49"/>
      <c r="D315" s="48"/>
      <c r="E315" s="48"/>
      <c r="F315" s="48"/>
    </row>
    <row r="316" spans="1:6" ht="12.75">
      <c r="A316" s="23"/>
      <c r="B316" s="48"/>
      <c r="C316" s="49"/>
      <c r="D316" s="48"/>
      <c r="E316" s="48"/>
      <c r="F316" s="48"/>
    </row>
    <row r="317" spans="1:6" ht="12.75">
      <c r="A317" s="23"/>
      <c r="B317" s="48"/>
      <c r="C317" s="49"/>
      <c r="D317" s="48"/>
      <c r="E317" s="48"/>
      <c r="F317" s="48"/>
    </row>
    <row r="318" spans="1:6" ht="12.75">
      <c r="A318" s="23"/>
      <c r="B318" s="48"/>
      <c r="C318" s="49"/>
      <c r="D318" s="48"/>
      <c r="E318" s="48"/>
      <c r="F318" s="48"/>
    </row>
    <row r="319" spans="1:6" ht="12.75">
      <c r="A319" s="23"/>
      <c r="B319" s="48"/>
      <c r="C319" s="49"/>
      <c r="D319" s="48"/>
      <c r="E319" s="48"/>
      <c r="F319" s="48"/>
    </row>
    <row r="320" spans="1:6" ht="12.75">
      <c r="A320" s="23"/>
      <c r="B320" s="48"/>
      <c r="C320" s="49"/>
      <c r="D320" s="48"/>
      <c r="E320" s="48"/>
      <c r="F320" s="48"/>
    </row>
    <row r="321" spans="1:6" ht="12.75">
      <c r="A321" s="23"/>
      <c r="B321" s="48"/>
      <c r="C321" s="49"/>
      <c r="D321" s="48"/>
      <c r="E321" s="48"/>
      <c r="F321" s="48"/>
    </row>
    <row r="322" spans="1:6" ht="12.75">
      <c r="A322" s="23"/>
      <c r="B322" s="48"/>
      <c r="C322" s="49"/>
      <c r="D322" s="48"/>
      <c r="E322" s="48"/>
      <c r="F322" s="48"/>
    </row>
    <row r="323" spans="1:6" ht="12.75">
      <c r="A323" s="23"/>
      <c r="B323" s="48"/>
      <c r="C323" s="49"/>
      <c r="D323" s="48"/>
      <c r="E323" s="48"/>
      <c r="F323" s="48"/>
    </row>
    <row r="324" spans="1:6" ht="12.75">
      <c r="A324" s="23"/>
      <c r="B324" s="48"/>
      <c r="C324" s="49"/>
      <c r="D324" s="48"/>
      <c r="E324" s="48"/>
      <c r="F324" s="48"/>
    </row>
    <row r="325" spans="1:6" ht="12.75">
      <c r="A325" s="23"/>
      <c r="B325" s="48"/>
      <c r="C325" s="49"/>
      <c r="D325" s="48"/>
      <c r="E325" s="48"/>
      <c r="F325" s="48"/>
    </row>
    <row r="326" spans="1:6" ht="12.75">
      <c r="A326" s="23"/>
      <c r="B326" s="48"/>
      <c r="C326" s="49"/>
      <c r="D326" s="48"/>
      <c r="E326" s="48"/>
      <c r="F326" s="48"/>
    </row>
    <row r="327" spans="1:6" ht="12.75">
      <c r="A327" s="23"/>
      <c r="B327" s="48"/>
      <c r="C327" s="48"/>
      <c r="D327" s="48"/>
      <c r="E327" s="48"/>
      <c r="F327" s="48"/>
    </row>
    <row r="328" spans="1:6" ht="12.75">
      <c r="A328" s="23"/>
      <c r="B328" s="48"/>
      <c r="C328" s="48"/>
      <c r="D328" s="48"/>
      <c r="E328" s="48"/>
      <c r="F328" s="48"/>
    </row>
    <row r="329" spans="1:6" ht="12.75">
      <c r="A329" s="23"/>
      <c r="B329" s="48"/>
      <c r="C329" s="48"/>
      <c r="D329" s="48"/>
      <c r="E329" s="48"/>
      <c r="F329" s="48"/>
    </row>
    <row r="330" spans="1:6" ht="12.75">
      <c r="A330" s="23"/>
      <c r="B330" s="48"/>
      <c r="C330" s="48"/>
      <c r="D330" s="48"/>
      <c r="E330" s="48"/>
      <c r="F330" s="48"/>
    </row>
    <row r="331" spans="1:6" ht="12.75">
      <c r="A331" s="23"/>
      <c r="B331" s="48"/>
      <c r="C331" s="48"/>
      <c r="D331" s="48"/>
      <c r="E331" s="48"/>
      <c r="F331" s="48"/>
    </row>
    <row r="332" spans="1:6" ht="12.75">
      <c r="A332" s="23"/>
      <c r="B332" s="48"/>
      <c r="C332" s="48"/>
      <c r="D332" s="48"/>
      <c r="E332" s="48"/>
      <c r="F332" s="48"/>
    </row>
    <row r="333" spans="1:6" ht="12.75">
      <c r="A333" s="23"/>
      <c r="B333" s="48"/>
      <c r="C333" s="48"/>
      <c r="D333" s="48"/>
      <c r="E333" s="48"/>
      <c r="F333" s="48"/>
    </row>
    <row r="334" spans="1:6" ht="12.75">
      <c r="A334" s="23"/>
      <c r="B334" s="48"/>
      <c r="C334" s="48"/>
      <c r="D334" s="48"/>
      <c r="E334" s="48"/>
      <c r="F334" s="48"/>
    </row>
    <row r="335" spans="1:6" ht="12.75">
      <c r="A335" s="23"/>
      <c r="B335" s="48"/>
      <c r="C335" s="48"/>
      <c r="D335" s="48"/>
      <c r="E335" s="48"/>
      <c r="F335" s="48"/>
    </row>
    <row r="336" spans="1:6" ht="12.75">
      <c r="A336" s="23"/>
      <c r="B336" s="48"/>
      <c r="C336" s="48"/>
      <c r="D336" s="48"/>
      <c r="E336" s="48"/>
      <c r="F336" s="48"/>
    </row>
    <row r="337" spans="1:6" ht="12.75">
      <c r="A337" s="23"/>
      <c r="B337" s="48"/>
      <c r="C337" s="48"/>
      <c r="D337" s="48"/>
      <c r="E337" s="48"/>
      <c r="F337" s="48"/>
    </row>
    <row r="338" spans="1:6" ht="12.75">
      <c r="A338" s="23"/>
      <c r="B338" s="48"/>
      <c r="C338" s="48"/>
      <c r="D338" s="48"/>
      <c r="E338" s="48"/>
      <c r="F338" s="48"/>
    </row>
    <row r="339" spans="1:6" ht="12.75">
      <c r="A339" s="23"/>
      <c r="B339" s="48"/>
      <c r="C339" s="48"/>
      <c r="D339" s="48"/>
      <c r="E339" s="48"/>
      <c r="F339" s="48"/>
    </row>
    <row r="340" spans="1:6" ht="12.75">
      <c r="A340" s="23"/>
      <c r="B340" s="48"/>
      <c r="C340" s="48"/>
      <c r="D340" s="48"/>
      <c r="E340" s="48"/>
      <c r="F340" s="48"/>
    </row>
    <row r="341" spans="1:6" ht="12.75">
      <c r="A341" s="23"/>
      <c r="B341" s="48"/>
      <c r="C341" s="48"/>
      <c r="D341" s="48"/>
      <c r="E341" s="48"/>
      <c r="F341" s="48"/>
    </row>
    <row r="342" spans="1:6" ht="12.75">
      <c r="A342" s="23"/>
      <c r="B342" s="48"/>
      <c r="C342" s="48"/>
      <c r="D342" s="48"/>
      <c r="E342" s="48"/>
      <c r="F342" s="48"/>
    </row>
    <row r="343" spans="1:6" ht="12.75">
      <c r="A343" s="23"/>
      <c r="B343" s="48"/>
      <c r="C343" s="48"/>
      <c r="D343" s="48"/>
      <c r="E343" s="48"/>
      <c r="F343" s="48"/>
    </row>
    <row r="344" spans="1:6" ht="12.75">
      <c r="A344" s="23"/>
      <c r="B344" s="48"/>
      <c r="C344" s="48"/>
      <c r="D344" s="48"/>
      <c r="E344" s="48"/>
      <c r="F344" s="48"/>
    </row>
    <row r="345" spans="1:6" ht="12.75">
      <c r="A345" s="23"/>
      <c r="B345" s="48"/>
      <c r="C345" s="48"/>
      <c r="D345" s="48"/>
      <c r="E345" s="48"/>
      <c r="F345" s="48"/>
    </row>
    <row r="346" spans="1:6" ht="12.75">
      <c r="A346" s="23"/>
      <c r="B346" s="48"/>
      <c r="C346" s="48"/>
      <c r="D346" s="48"/>
      <c r="E346" s="48"/>
      <c r="F346" s="48"/>
    </row>
    <row r="347" spans="1:6" ht="12.75">
      <c r="A347" s="23"/>
      <c r="B347" s="48"/>
      <c r="C347" s="48"/>
      <c r="D347" s="48"/>
      <c r="E347" s="48"/>
      <c r="F347" s="48"/>
    </row>
    <row r="348" spans="1:6" ht="12.75">
      <c r="A348" s="23"/>
      <c r="B348" s="48"/>
      <c r="C348" s="48"/>
      <c r="D348" s="48"/>
      <c r="E348" s="48"/>
      <c r="F348" s="48"/>
    </row>
    <row r="349" spans="1:6" ht="12.75">
      <c r="A349" s="23"/>
      <c r="B349" s="48"/>
      <c r="C349" s="48"/>
      <c r="D349" s="48"/>
      <c r="E349" s="48"/>
      <c r="F349" s="48"/>
    </row>
    <row r="350" spans="1:6" ht="12.75">
      <c r="A350" s="23"/>
      <c r="B350" s="48"/>
      <c r="C350" s="48"/>
      <c r="D350" s="48"/>
      <c r="E350" s="48"/>
      <c r="F350" s="48"/>
    </row>
    <row r="351" spans="1:6" ht="12.75">
      <c r="A351" s="23"/>
      <c r="B351" s="48"/>
      <c r="C351" s="48"/>
      <c r="D351" s="48"/>
      <c r="E351" s="48"/>
      <c r="F351" s="48"/>
    </row>
    <row r="352" spans="1:6" ht="12.75">
      <c r="A352" s="23"/>
      <c r="B352" s="48"/>
      <c r="C352" s="48"/>
      <c r="D352" s="48"/>
      <c r="E352" s="48"/>
      <c r="F352" s="48"/>
    </row>
    <row r="353" spans="1:6" ht="12.75">
      <c r="A353" s="23"/>
      <c r="B353" s="48"/>
      <c r="C353" s="48"/>
      <c r="D353" s="48"/>
      <c r="E353" s="48"/>
      <c r="F353" s="48"/>
    </row>
    <row r="354" spans="1:6" ht="12.75">
      <c r="A354" s="23"/>
      <c r="B354" s="48"/>
      <c r="C354" s="48"/>
      <c r="D354" s="48"/>
      <c r="E354" s="48"/>
      <c r="F354" s="48"/>
    </row>
    <row r="355" spans="1:6" ht="12.75">
      <c r="A355" s="23"/>
      <c r="B355" s="48"/>
      <c r="C355" s="48"/>
      <c r="D355" s="48"/>
      <c r="E355" s="48"/>
      <c r="F355" s="48"/>
    </row>
    <row r="356" spans="1:6" ht="12.75">
      <c r="A356" s="23"/>
      <c r="B356" s="48"/>
      <c r="C356" s="48"/>
      <c r="D356" s="48"/>
      <c r="E356" s="48"/>
      <c r="F356" s="48"/>
    </row>
    <row r="357" spans="1:6" ht="12.75">
      <c r="A357" s="23"/>
      <c r="B357" s="48"/>
      <c r="C357" s="48"/>
      <c r="D357" s="48"/>
      <c r="E357" s="48"/>
      <c r="F357" s="48"/>
    </row>
    <row r="358" spans="1:6" ht="12.75">
      <c r="A358" s="23"/>
      <c r="B358" s="48"/>
      <c r="C358" s="48"/>
      <c r="D358" s="48"/>
      <c r="E358" s="48"/>
      <c r="F358" s="48"/>
    </row>
    <row r="359" spans="1:6" ht="12.75">
      <c r="A359" s="23"/>
      <c r="B359" s="48"/>
      <c r="C359" s="48"/>
      <c r="D359" s="48"/>
      <c r="E359" s="48"/>
      <c r="F359" s="48"/>
    </row>
    <row r="360" spans="1:6" ht="12.75">
      <c r="A360" s="23"/>
      <c r="B360" s="48"/>
      <c r="C360" s="48"/>
      <c r="D360" s="48"/>
      <c r="E360" s="48"/>
      <c r="F360" s="48"/>
    </row>
    <row r="361" spans="1:6" ht="12.75">
      <c r="A361" s="23"/>
      <c r="B361" s="48"/>
      <c r="C361" s="48"/>
      <c r="D361" s="48"/>
      <c r="E361" s="48"/>
      <c r="F361" s="48"/>
    </row>
    <row r="362" spans="1:6" ht="12.75">
      <c r="A362" s="23"/>
      <c r="B362" s="48"/>
      <c r="C362" s="48"/>
      <c r="D362" s="48"/>
      <c r="E362" s="48"/>
      <c r="F362" s="48"/>
    </row>
    <row r="363" spans="1:6" ht="12.75">
      <c r="A363" s="23"/>
      <c r="B363" s="48"/>
      <c r="C363" s="48"/>
      <c r="D363" s="48"/>
      <c r="E363" s="48"/>
      <c r="F363" s="48"/>
    </row>
    <row r="364" spans="1:6" ht="12.75">
      <c r="A364" s="23"/>
      <c r="B364" s="48"/>
      <c r="C364" s="48"/>
      <c r="D364" s="48"/>
      <c r="E364" s="48"/>
      <c r="F364" s="48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1" r:id="rId1"/>
  <rowBreaks count="1" manualBreakCount="1">
    <brk id="2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Layout" zoomScale="90" zoomScaleNormal="90" zoomScaleSheetLayoutView="90" zoomScalePageLayoutView="90" workbookViewId="0" topLeftCell="A7">
      <selection activeCell="AD52" sqref="AD52"/>
    </sheetView>
  </sheetViews>
  <sheetFormatPr defaultColWidth="0.875" defaultRowHeight="12.75"/>
  <cols>
    <col min="1" max="53" width="0.875" style="1" customWidth="1"/>
    <col min="54" max="54" width="2.875" style="1" customWidth="1"/>
    <col min="55" max="16384" width="0.875" style="1" customWidth="1"/>
  </cols>
  <sheetData>
    <row r="1" ht="12">
      <c r="DD1" s="7" t="s">
        <v>334</v>
      </c>
    </row>
    <row r="2" spans="1:108" s="10" customFormat="1" ht="25.5" customHeight="1">
      <c r="A2" s="235" t="s">
        <v>335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</row>
    <row r="3" spans="1:108" s="85" customFormat="1" ht="56.25" customHeight="1">
      <c r="A3" s="236" t="s">
        <v>18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 t="s">
        <v>19</v>
      </c>
      <c r="AC3" s="237"/>
      <c r="AD3" s="237"/>
      <c r="AE3" s="237"/>
      <c r="AF3" s="237"/>
      <c r="AG3" s="237"/>
      <c r="AH3" s="237" t="s">
        <v>336</v>
      </c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 t="s">
        <v>117</v>
      </c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 t="s">
        <v>22</v>
      </c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 t="s">
        <v>23</v>
      </c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</row>
    <row r="4" spans="1:108" s="13" customFormat="1" ht="12" customHeight="1" thickBot="1">
      <c r="A4" s="244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34">
        <v>2</v>
      </c>
      <c r="AC4" s="234"/>
      <c r="AD4" s="234"/>
      <c r="AE4" s="234"/>
      <c r="AF4" s="234"/>
      <c r="AG4" s="234"/>
      <c r="AH4" s="234">
        <v>3</v>
      </c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>
        <v>4</v>
      </c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>
        <v>5</v>
      </c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26">
        <v>6</v>
      </c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</row>
    <row r="5" spans="1:108" s="86" customFormat="1" ht="23.25" customHeight="1">
      <c r="A5" s="227" t="s">
        <v>445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8"/>
      <c r="AB5" s="229" t="s">
        <v>337</v>
      </c>
      <c r="AC5" s="230"/>
      <c r="AD5" s="230"/>
      <c r="AE5" s="230"/>
      <c r="AF5" s="230"/>
      <c r="AG5" s="230"/>
      <c r="AH5" s="230" t="s">
        <v>338</v>
      </c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1">
        <f>BC28</f>
        <v>365531.74</v>
      </c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>
        <f>BY28</f>
        <v>-190543.11999999965</v>
      </c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>
        <f>BY5-BC5</f>
        <v>-556074.8599999996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3"/>
    </row>
    <row r="6" spans="1:108" s="86" customFormat="1" ht="13.5" customHeight="1">
      <c r="A6" s="238" t="s">
        <v>446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9"/>
      <c r="AB6" s="240" t="s">
        <v>447</v>
      </c>
      <c r="AC6" s="220"/>
      <c r="AD6" s="220"/>
      <c r="AE6" s="220"/>
      <c r="AF6" s="220"/>
      <c r="AG6" s="221"/>
      <c r="AH6" s="219" t="s">
        <v>338</v>
      </c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1"/>
      <c r="BC6" s="206" t="s">
        <v>464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8"/>
      <c r="BY6" s="206" t="s">
        <v>464</v>
      </c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8"/>
      <c r="CO6" s="212" t="s">
        <v>464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4"/>
    </row>
    <row r="7" spans="1:108" ht="23.25" customHeight="1">
      <c r="A7" s="224" t="s">
        <v>448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5"/>
      <c r="AB7" s="241"/>
      <c r="AC7" s="179"/>
      <c r="AD7" s="179"/>
      <c r="AE7" s="179"/>
      <c r="AF7" s="179"/>
      <c r="AG7" s="223"/>
      <c r="AH7" s="222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223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1"/>
      <c r="BY7" s="209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1"/>
      <c r="CO7" s="215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216"/>
    </row>
    <row r="8" spans="1:108" ht="13.5" customHeight="1">
      <c r="A8" s="246" t="s">
        <v>449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40"/>
      <c r="AC8" s="220"/>
      <c r="AD8" s="220"/>
      <c r="AE8" s="220"/>
      <c r="AF8" s="220"/>
      <c r="AG8" s="221"/>
      <c r="AH8" s="219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1"/>
      <c r="BC8" s="206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8"/>
      <c r="BY8" s="206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8"/>
      <c r="CO8" s="212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4"/>
    </row>
    <row r="9" spans="1:108" ht="13.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9"/>
      <c r="AB9" s="241"/>
      <c r="AC9" s="179"/>
      <c r="AD9" s="179"/>
      <c r="AE9" s="179"/>
      <c r="AF9" s="179"/>
      <c r="AG9" s="223"/>
      <c r="AH9" s="222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223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1"/>
      <c r="BY9" s="209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1"/>
      <c r="CO9" s="215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216"/>
    </row>
    <row r="10" spans="1:108" ht="13.5" customHeight="1" hidden="1" thickBo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8"/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7"/>
    </row>
    <row r="11" spans="1:108" ht="13.5" customHeight="1" hidden="1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8"/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7"/>
    </row>
    <row r="12" spans="1:108" ht="13.5" customHeight="1" hidden="1" thickBo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8"/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7"/>
    </row>
    <row r="13" spans="1:108" ht="13.5" customHeight="1" hidden="1" thickBo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8"/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</row>
    <row r="14" spans="1:108" ht="13.5" customHeight="1" hidden="1" thickBo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8"/>
      <c r="AB14" s="193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</row>
    <row r="15" spans="1:108" ht="13.5" customHeight="1" hidden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8"/>
      <c r="AB15" s="193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</row>
    <row r="16" spans="1:108" ht="13.5" customHeight="1" hidden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8"/>
      <c r="AB16" s="193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7"/>
    </row>
    <row r="17" spans="1:108" ht="13.5" customHeight="1" hidden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8"/>
      <c r="AB17" s="193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ht="13.5" customHeight="1" hidden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8"/>
      <c r="AB18" s="193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</row>
    <row r="19" spans="1:108" ht="13.5" customHeight="1" hidden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8"/>
      <c r="AB19" s="193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7"/>
    </row>
    <row r="20" spans="1:108" ht="13.5" customHeight="1" hidden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8"/>
      <c r="AB20" s="193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7"/>
    </row>
    <row r="21" spans="1:108" s="86" customFormat="1" ht="23.25" customHeight="1">
      <c r="A21" s="204" t="s">
        <v>450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  <c r="AB21" s="193" t="s">
        <v>339</v>
      </c>
      <c r="AC21" s="194"/>
      <c r="AD21" s="194"/>
      <c r="AE21" s="194"/>
      <c r="AF21" s="194"/>
      <c r="AG21" s="194"/>
      <c r="AH21" s="194" t="s">
        <v>338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5" t="s">
        <v>464</v>
      </c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 t="s">
        <v>464</v>
      </c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6" t="s">
        <v>464</v>
      </c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7"/>
    </row>
    <row r="22" spans="1:108" s="86" customFormat="1" ht="12.75" customHeight="1">
      <c r="A22" s="238" t="s">
        <v>449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9"/>
      <c r="AB22" s="240"/>
      <c r="AC22" s="220"/>
      <c r="AD22" s="220"/>
      <c r="AE22" s="220"/>
      <c r="AF22" s="220"/>
      <c r="AG22" s="221"/>
      <c r="AH22" s="219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1"/>
      <c r="BC22" s="206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8"/>
      <c r="BY22" s="206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8"/>
      <c r="CO22" s="212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4"/>
    </row>
    <row r="23" spans="1:108" s="86" customFormat="1" ht="13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3"/>
      <c r="AB23" s="241"/>
      <c r="AC23" s="179"/>
      <c r="AD23" s="179"/>
      <c r="AE23" s="179"/>
      <c r="AF23" s="179"/>
      <c r="AG23" s="223"/>
      <c r="AH23" s="222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223"/>
      <c r="BC23" s="209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1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1"/>
      <c r="CO23" s="215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216"/>
    </row>
    <row r="24" spans="1:108" s="86" customFormat="1" ht="13.5" customHeight="1" hidden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3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7"/>
    </row>
    <row r="25" spans="1:108" s="86" customFormat="1" ht="13.5" customHeight="1" hidden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3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s="86" customFormat="1" ht="13.5" customHeight="1" hidden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3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s="86" customFormat="1" ht="13.5" customHeight="1" hidden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3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s="86" customFormat="1" ht="13.5" customHeight="1">
      <c r="A28" s="198" t="s">
        <v>451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9"/>
      <c r="AB28" s="193" t="s">
        <v>452</v>
      </c>
      <c r="AC28" s="194"/>
      <c r="AD28" s="194"/>
      <c r="AE28" s="194"/>
      <c r="AF28" s="194"/>
      <c r="AG28" s="194"/>
      <c r="AH28" s="194" t="s">
        <v>453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5">
        <v>365531.74</v>
      </c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>
        <f>-Расходы2!E261</f>
        <v>-190543.11999999965</v>
      </c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>BY28-BC28</f>
        <v>-556074.8599999996</v>
      </c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s="86" customFormat="1" ht="23.25" customHeight="1">
      <c r="A29" s="204" t="s">
        <v>454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5"/>
      <c r="AB29" s="193" t="s">
        <v>340</v>
      </c>
      <c r="AC29" s="194"/>
      <c r="AD29" s="194"/>
      <c r="AE29" s="194"/>
      <c r="AF29" s="194"/>
      <c r="AG29" s="194"/>
      <c r="AH29" s="194" t="s">
        <v>455</v>
      </c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5">
        <f>BC30</f>
        <v>-7357800</v>
      </c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>
        <f>BY30</f>
        <v>-4216628.76</v>
      </c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6" t="s">
        <v>26</v>
      </c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s="86" customFormat="1" ht="12.7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193" t="s">
        <v>340</v>
      </c>
      <c r="AC30" s="194"/>
      <c r="AD30" s="194"/>
      <c r="AE30" s="194"/>
      <c r="AF30" s="194"/>
      <c r="AG30" s="194"/>
      <c r="AH30" s="194" t="s">
        <v>456</v>
      </c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5">
        <f>BC31</f>
        <v>-7357800</v>
      </c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>
        <f>BY31</f>
        <v>-4216628.76</v>
      </c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6" t="s">
        <v>26</v>
      </c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s="86" customFormat="1" ht="13.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3"/>
      <c r="AB31" s="193" t="s">
        <v>340</v>
      </c>
      <c r="AC31" s="194"/>
      <c r="AD31" s="194"/>
      <c r="AE31" s="194"/>
      <c r="AF31" s="194"/>
      <c r="AG31" s="194"/>
      <c r="AH31" s="194" t="s">
        <v>457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5">
        <f>BC32</f>
        <v>-7357800</v>
      </c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>
        <f>BY32</f>
        <v>-4216628.76</v>
      </c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6" t="s">
        <v>26</v>
      </c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s="86" customFormat="1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9"/>
      <c r="AB32" s="193" t="s">
        <v>340</v>
      </c>
      <c r="AC32" s="194"/>
      <c r="AD32" s="194"/>
      <c r="AE32" s="194"/>
      <c r="AF32" s="194"/>
      <c r="AG32" s="194"/>
      <c r="AH32" s="194" t="s">
        <v>458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5">
        <v>-7357800</v>
      </c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>
        <v>-4216628.76</v>
      </c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6" t="s">
        <v>26</v>
      </c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7"/>
    </row>
    <row r="33" spans="1:108" s="86" customFormat="1" ht="23.25" customHeight="1">
      <c r="A33" s="200" t="s">
        <v>459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1"/>
      <c r="AB33" s="193" t="s">
        <v>341</v>
      </c>
      <c r="AC33" s="194"/>
      <c r="AD33" s="194"/>
      <c r="AE33" s="194"/>
      <c r="AF33" s="194"/>
      <c r="AG33" s="194"/>
      <c r="AH33" s="194" t="s">
        <v>460</v>
      </c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5">
        <f>BC34</f>
        <v>7482800</v>
      </c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>
        <f>BY34</f>
        <v>4026085.64</v>
      </c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6" t="s">
        <v>26</v>
      </c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7"/>
    </row>
    <row r="34" spans="1:108" s="86" customFormat="1" ht="13.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93" t="s">
        <v>341</v>
      </c>
      <c r="AC34" s="194"/>
      <c r="AD34" s="194"/>
      <c r="AE34" s="194"/>
      <c r="AF34" s="194"/>
      <c r="AG34" s="194"/>
      <c r="AH34" s="194" t="s">
        <v>461</v>
      </c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5">
        <f>BC35</f>
        <v>7482800</v>
      </c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>
        <f>BY35</f>
        <v>4026085.64</v>
      </c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6" t="s">
        <v>26</v>
      </c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7"/>
    </row>
    <row r="35" spans="1:108" s="86" customFormat="1" ht="13.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193" t="s">
        <v>341</v>
      </c>
      <c r="AC35" s="194"/>
      <c r="AD35" s="194"/>
      <c r="AE35" s="194"/>
      <c r="AF35" s="194"/>
      <c r="AG35" s="194"/>
      <c r="AH35" s="194" t="s">
        <v>462</v>
      </c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5">
        <f>BC36</f>
        <v>7482800</v>
      </c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>
        <f>BY36</f>
        <v>4026085.64</v>
      </c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6" t="s">
        <v>26</v>
      </c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4.25" customHeight="1" thickBo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7"/>
      <c r="AB36" s="188"/>
      <c r="AC36" s="189"/>
      <c r="AD36" s="189"/>
      <c r="AE36" s="189"/>
      <c r="AF36" s="189"/>
      <c r="AG36" s="189"/>
      <c r="AH36" s="189" t="s">
        <v>463</v>
      </c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3">
        <v>7482800</v>
      </c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>
        <v>4026085.64</v>
      </c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4" t="s">
        <v>26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5"/>
    </row>
    <row r="37" spans="29:32" ht="16.5" customHeight="1">
      <c r="AC37" s="50"/>
      <c r="AD37" s="50"/>
      <c r="AE37" s="50"/>
      <c r="AF37" s="50"/>
    </row>
    <row r="38" spans="1:65" s="6" customFormat="1" ht="11.25">
      <c r="A38" s="190" t="s">
        <v>527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L38" s="182" t="s">
        <v>528</v>
      </c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</row>
    <row r="39" spans="15:65" s="6" customFormat="1" ht="11.25">
      <c r="O39" s="177" t="s">
        <v>342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L39" s="177" t="s">
        <v>343</v>
      </c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</row>
    <row r="40" spans="19:98" s="6" customFormat="1" ht="11.25"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  <c r="BC40" s="52"/>
      <c r="BD40" s="52"/>
      <c r="BE40" s="52"/>
      <c r="BF40" s="52"/>
      <c r="BG40" s="51"/>
      <c r="BH40" s="51"/>
      <c r="BI40" s="51"/>
      <c r="BJ40" s="51"/>
      <c r="BK40" s="51"/>
      <c r="BL40" s="51"/>
      <c r="BM40" s="51"/>
      <c r="BN40" s="51"/>
      <c r="BO40" s="51"/>
      <c r="CL40" s="51"/>
      <c r="CM40" s="51"/>
      <c r="CN40" s="51"/>
      <c r="CO40" s="51"/>
      <c r="CP40" s="51"/>
      <c r="CQ40" s="51"/>
      <c r="CR40" s="51"/>
      <c r="CS40" s="51"/>
      <c r="CT40" s="51"/>
    </row>
    <row r="41" s="6" customFormat="1" ht="11.25">
      <c r="A41" s="6" t="s">
        <v>344</v>
      </c>
    </row>
    <row r="42" spans="1:73" s="6" customFormat="1" ht="11.25">
      <c r="A42" s="6" t="s">
        <v>345</v>
      </c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T42" s="182" t="s">
        <v>346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</row>
    <row r="43" spans="1:103" s="52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177" t="s">
        <v>342</v>
      </c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T43" s="177" t="s">
        <v>343</v>
      </c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75:103" s="6" customFormat="1" ht="11.25"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69" s="6" customFormat="1" ht="11.25">
      <c r="A45" s="6" t="s">
        <v>347</v>
      </c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P45" s="182" t="s">
        <v>348</v>
      </c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</row>
    <row r="46" spans="19:69" s="52" customFormat="1" ht="11.25" customHeight="1">
      <c r="S46" s="177" t="s">
        <v>342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6"/>
      <c r="AN46" s="6"/>
      <c r="AP46" s="177" t="s">
        <v>343</v>
      </c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</row>
    <row r="47" s="6" customFormat="1" ht="11.25">
      <c r="AX47" s="54"/>
    </row>
    <row r="48" spans="1:35" s="6" customFormat="1" ht="11.25">
      <c r="A48" s="178" t="s">
        <v>349</v>
      </c>
      <c r="B48" s="178"/>
      <c r="C48" s="179" t="s">
        <v>503</v>
      </c>
      <c r="D48" s="179"/>
      <c r="E48" s="179"/>
      <c r="F48" s="179"/>
      <c r="G48" s="180" t="s">
        <v>349</v>
      </c>
      <c r="H48" s="180"/>
      <c r="I48" s="179" t="s">
        <v>525</v>
      </c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80">
        <v>20</v>
      </c>
      <c r="AB48" s="180"/>
      <c r="AC48" s="180"/>
      <c r="AD48" s="180"/>
      <c r="AE48" s="181" t="s">
        <v>350</v>
      </c>
      <c r="AF48" s="181"/>
      <c r="AG48" s="181"/>
      <c r="AH48" s="181"/>
      <c r="AI48" s="6" t="s">
        <v>351</v>
      </c>
    </row>
    <row r="49" ht="3" customHeight="1"/>
  </sheetData>
  <sheetProtection selectLockedCells="1" selectUnlockedCells="1"/>
  <mergeCells count="208">
    <mergeCell ref="A4:AA4"/>
    <mergeCell ref="AB4:AG4"/>
    <mergeCell ref="A10:AA10"/>
    <mergeCell ref="AB10:AG10"/>
    <mergeCell ref="A6:AA6"/>
    <mergeCell ref="AB6:AG7"/>
    <mergeCell ref="A8:AA8"/>
    <mergeCell ref="AB8:AG9"/>
    <mergeCell ref="A9:AA9"/>
    <mergeCell ref="A22:AA22"/>
    <mergeCell ref="AB22:AG23"/>
    <mergeCell ref="AH22:BB23"/>
    <mergeCell ref="BC22:BX23"/>
    <mergeCell ref="A23:AA23"/>
    <mergeCell ref="BY4:CN4"/>
    <mergeCell ref="A2:DD2"/>
    <mergeCell ref="A3:AA3"/>
    <mergeCell ref="AB3:AG3"/>
    <mergeCell ref="AH3:BB3"/>
    <mergeCell ref="BC3:BX3"/>
    <mergeCell ref="BY3:CN3"/>
    <mergeCell ref="CO3:DD3"/>
    <mergeCell ref="AH4:BB4"/>
    <mergeCell ref="BC4:BX4"/>
    <mergeCell ref="BY6:CN7"/>
    <mergeCell ref="CO6:DD7"/>
    <mergeCell ref="A7:AA7"/>
    <mergeCell ref="CO4:DD4"/>
    <mergeCell ref="A5:AA5"/>
    <mergeCell ref="AB5:AG5"/>
    <mergeCell ref="AH5:BB5"/>
    <mergeCell ref="BC5:BX5"/>
    <mergeCell ref="BY5:CN5"/>
    <mergeCell ref="CO5:DD5"/>
    <mergeCell ref="AH6:BB7"/>
    <mergeCell ref="BC6:BX7"/>
    <mergeCell ref="AH12:BB12"/>
    <mergeCell ref="BC12:BX12"/>
    <mergeCell ref="AH10:BB10"/>
    <mergeCell ref="BC10:BX10"/>
    <mergeCell ref="AH8:BB9"/>
    <mergeCell ref="BC8:BX9"/>
    <mergeCell ref="A11:AA11"/>
    <mergeCell ref="AB11:AG11"/>
    <mergeCell ref="AH11:BB11"/>
    <mergeCell ref="BC11:BX11"/>
    <mergeCell ref="BY11:CN11"/>
    <mergeCell ref="CO11:DD11"/>
    <mergeCell ref="BY8:CN9"/>
    <mergeCell ref="CO12:DD12"/>
    <mergeCell ref="CO8:DD9"/>
    <mergeCell ref="BY10:CN10"/>
    <mergeCell ref="CO10:DD10"/>
    <mergeCell ref="BY13:CN13"/>
    <mergeCell ref="CO13:DD13"/>
    <mergeCell ref="A12:AA12"/>
    <mergeCell ref="AB12:AG12"/>
    <mergeCell ref="BY12:CN12"/>
    <mergeCell ref="A13:AA13"/>
    <mergeCell ref="AB13:AG13"/>
    <mergeCell ref="AH13:BB13"/>
    <mergeCell ref="BC13:BX13"/>
    <mergeCell ref="BY14:CN14"/>
    <mergeCell ref="CO14:DD14"/>
    <mergeCell ref="BY16:CN16"/>
    <mergeCell ref="CO16:DD16"/>
    <mergeCell ref="BY15:CN15"/>
    <mergeCell ref="CO15:DD15"/>
    <mergeCell ref="BC16:BX16"/>
    <mergeCell ref="A15:AA15"/>
    <mergeCell ref="AB15:AG15"/>
    <mergeCell ref="AH14:BB14"/>
    <mergeCell ref="BC14:BX14"/>
    <mergeCell ref="AH15:BB15"/>
    <mergeCell ref="BC15:BX15"/>
    <mergeCell ref="A14:AA14"/>
    <mergeCell ref="AB14:AG14"/>
    <mergeCell ref="A16:AA16"/>
    <mergeCell ref="AB16:AG16"/>
    <mergeCell ref="AH16:BB16"/>
    <mergeCell ref="AB17:AG17"/>
    <mergeCell ref="AH17:BB17"/>
    <mergeCell ref="AB18:AG18"/>
    <mergeCell ref="AH18:BB18"/>
    <mergeCell ref="BC18:BX18"/>
    <mergeCell ref="A17:AA17"/>
    <mergeCell ref="BC17:BX17"/>
    <mergeCell ref="A18:AA18"/>
    <mergeCell ref="CO19:DD19"/>
    <mergeCell ref="BY17:CN17"/>
    <mergeCell ref="CO17:DD17"/>
    <mergeCell ref="BY18:CN18"/>
    <mergeCell ref="CO18:DD18"/>
    <mergeCell ref="BY19:CN19"/>
    <mergeCell ref="AB19:AG19"/>
    <mergeCell ref="A20:AA20"/>
    <mergeCell ref="AH19:BB19"/>
    <mergeCell ref="BC19:BX19"/>
    <mergeCell ref="A19:AA19"/>
    <mergeCell ref="AB20:AG20"/>
    <mergeCell ref="AH20:BB20"/>
    <mergeCell ref="BC20:BX20"/>
    <mergeCell ref="CO20:DD20"/>
    <mergeCell ref="BY21:CN21"/>
    <mergeCell ref="CO21:DD21"/>
    <mergeCell ref="A21:AA21"/>
    <mergeCell ref="AB21:AG21"/>
    <mergeCell ref="AH21:BB21"/>
    <mergeCell ref="BC21:BX21"/>
    <mergeCell ref="BY20:CN20"/>
    <mergeCell ref="A24:AA24"/>
    <mergeCell ref="AB24:AG24"/>
    <mergeCell ref="AH24:BB24"/>
    <mergeCell ref="BY26:CN26"/>
    <mergeCell ref="A25:AA25"/>
    <mergeCell ref="AB25:AG25"/>
    <mergeCell ref="BC24:BX24"/>
    <mergeCell ref="BY24:CN24"/>
    <mergeCell ref="CO26:DD26"/>
    <mergeCell ref="BY22:CN23"/>
    <mergeCell ref="CO22:DD23"/>
    <mergeCell ref="AH26:BB26"/>
    <mergeCell ref="BC26:BX26"/>
    <mergeCell ref="AH25:BB25"/>
    <mergeCell ref="BC25:BX25"/>
    <mergeCell ref="BY25:CN25"/>
    <mergeCell ref="CO25:DD25"/>
    <mergeCell ref="CO24:DD24"/>
    <mergeCell ref="AH27:BB27"/>
    <mergeCell ref="BC27:BX27"/>
    <mergeCell ref="BY27:CN27"/>
    <mergeCell ref="CO27:DD27"/>
    <mergeCell ref="A30:AA30"/>
    <mergeCell ref="AB30:AG30"/>
    <mergeCell ref="A26:AA26"/>
    <mergeCell ref="AB26:AG26"/>
    <mergeCell ref="A28:AA28"/>
    <mergeCell ref="AB28:AG28"/>
    <mergeCell ref="A27:AA27"/>
    <mergeCell ref="AB27:AG27"/>
    <mergeCell ref="A29:AA29"/>
    <mergeCell ref="AB29:AG29"/>
    <mergeCell ref="BY31:CN31"/>
    <mergeCell ref="CO31:DD31"/>
    <mergeCell ref="BY30:CN30"/>
    <mergeCell ref="CO30:DD30"/>
    <mergeCell ref="BY28:CN28"/>
    <mergeCell ref="CO28:DD28"/>
    <mergeCell ref="BY29:CN29"/>
    <mergeCell ref="CO29:DD29"/>
    <mergeCell ref="AH28:BB28"/>
    <mergeCell ref="BC28:BX28"/>
    <mergeCell ref="AH33:BB33"/>
    <mergeCell ref="BC33:BX33"/>
    <mergeCell ref="AH29:BB29"/>
    <mergeCell ref="BC29:BX29"/>
    <mergeCell ref="AH30:BB30"/>
    <mergeCell ref="BC30:BX30"/>
    <mergeCell ref="A31:AA31"/>
    <mergeCell ref="AB31:AG31"/>
    <mergeCell ref="AH31:BB31"/>
    <mergeCell ref="BC31:BX31"/>
    <mergeCell ref="BY35:CN35"/>
    <mergeCell ref="CO35:DD35"/>
    <mergeCell ref="A32:AA32"/>
    <mergeCell ref="AB32:AG32"/>
    <mergeCell ref="AH32:BB32"/>
    <mergeCell ref="BC32:BX32"/>
    <mergeCell ref="BY34:CN34"/>
    <mergeCell ref="CO34:DD34"/>
    <mergeCell ref="A33:AA33"/>
    <mergeCell ref="AB33:AG33"/>
    <mergeCell ref="BY32:CN32"/>
    <mergeCell ref="CO32:DD32"/>
    <mergeCell ref="BY33:CN33"/>
    <mergeCell ref="CO33:DD33"/>
    <mergeCell ref="AH35:BB35"/>
    <mergeCell ref="BC35:BX35"/>
    <mergeCell ref="AH34:BB34"/>
    <mergeCell ref="BC34:BX34"/>
    <mergeCell ref="A34:AA34"/>
    <mergeCell ref="AB34:AG34"/>
    <mergeCell ref="A35:AA35"/>
    <mergeCell ref="AB35:AG35"/>
    <mergeCell ref="BY36:CN36"/>
    <mergeCell ref="CO36:DD36"/>
    <mergeCell ref="AL38:BM38"/>
    <mergeCell ref="A36:AA36"/>
    <mergeCell ref="AB36:AG36"/>
    <mergeCell ref="AH36:BB36"/>
    <mergeCell ref="BC36:BX36"/>
    <mergeCell ref="A38:S38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S46:AL46"/>
    <mergeCell ref="AP46:BQ46"/>
    <mergeCell ref="A48:B48"/>
    <mergeCell ref="C48:F48"/>
    <mergeCell ref="G48:H48"/>
    <mergeCell ref="I48:Z48"/>
    <mergeCell ref="AA48:AD48"/>
    <mergeCell ref="AE48:AH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2013-07-01T14:06:36Z</cp:lastPrinted>
  <dcterms:modified xsi:type="dcterms:W3CDTF">2013-08-01T12:27:25Z</dcterms:modified>
  <cp:category/>
  <cp:version/>
  <cp:contentType/>
  <cp:contentStatus/>
</cp:coreProperties>
</file>